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8910" activeTab="0"/>
  </bookViews>
  <sheets>
    <sheet name="Skyhawk" sheetId="1" r:id="rId1"/>
    <sheet name="Tee Sheet Wed PV" sheetId="2" r:id="rId2"/>
    <sheet name="Tee Sheet Thurs DV" sheetId="3" r:id="rId3"/>
    <sheet name="Contact List" sheetId="4" r:id="rId4"/>
  </sheets>
  <definedNames/>
  <calcPr fullCalcOnLoad="1"/>
</workbook>
</file>

<file path=xl/sharedStrings.xml><?xml version="1.0" encoding="utf-8"?>
<sst xmlns="http://schemas.openxmlformats.org/spreadsheetml/2006/main" count="562" uniqueCount="272">
  <si>
    <t>Placement</t>
  </si>
  <si>
    <t>Team</t>
  </si>
  <si>
    <t>Out</t>
  </si>
  <si>
    <t>In</t>
  </si>
  <si>
    <t>Total</t>
  </si>
  <si>
    <t>Teams/Individuals</t>
  </si>
  <si>
    <t>Individual Leaders</t>
  </si>
  <si>
    <t>2nd</t>
  </si>
  <si>
    <t>3rd</t>
  </si>
  <si>
    <t>4th</t>
  </si>
  <si>
    <t>5th</t>
  </si>
  <si>
    <t>Medalist</t>
  </si>
  <si>
    <t>College of DuPage</t>
  </si>
  <si>
    <t>Coach:</t>
  </si>
  <si>
    <t>Mark Grchan</t>
  </si>
  <si>
    <t>Ryan Twaddle</t>
  </si>
  <si>
    <t>Jason Hyatt</t>
  </si>
  <si>
    <t xml:space="preserve"> </t>
  </si>
  <si>
    <t>Sean Kennedy</t>
  </si>
  <si>
    <t>Glenn Eichstedt</t>
  </si>
  <si>
    <t>Walt Clevenger</t>
  </si>
  <si>
    <t>Pete Norman</t>
  </si>
  <si>
    <t>Waubonsee</t>
  </si>
  <si>
    <t>6th</t>
  </si>
  <si>
    <t>1st</t>
  </si>
  <si>
    <t>7th</t>
  </si>
  <si>
    <t>8th</t>
  </si>
  <si>
    <t>Blackhawk</t>
  </si>
  <si>
    <t>Sauk Valley</t>
  </si>
  <si>
    <t>Carl Sandburg</t>
  </si>
  <si>
    <t>Highland</t>
  </si>
  <si>
    <t>Illinois Valley</t>
  </si>
  <si>
    <t>College of Lake County</t>
  </si>
  <si>
    <t>School</t>
  </si>
  <si>
    <t>Coach</t>
  </si>
  <si>
    <t>Coach Email</t>
  </si>
  <si>
    <t>Other School Emails</t>
  </si>
  <si>
    <t>Oakton</t>
  </si>
  <si>
    <t>Madison</t>
  </si>
  <si>
    <t>Elgin</t>
  </si>
  <si>
    <t>Moraine Valley</t>
  </si>
  <si>
    <t>Butch Haverland</t>
  </si>
  <si>
    <t>CJ Wade</t>
  </si>
  <si>
    <t>Dave Heiss</t>
  </si>
  <si>
    <t>Louis Walker</t>
  </si>
  <si>
    <t>Matt Lovelace</t>
  </si>
  <si>
    <t>Pete.norman@highland.edu</t>
  </si>
  <si>
    <t>Michael Stevenson</t>
  </si>
  <si>
    <t>michael.p.stevenson@svcc.edu</t>
  </si>
  <si>
    <t>christopher.j.wade@svcc.edu</t>
  </si>
  <si>
    <t>Sean_Kennedy@ivcc.edu</t>
  </si>
  <si>
    <t>butchhaverand@gmail.com</t>
  </si>
  <si>
    <t>gerch@live.com</t>
  </si>
  <si>
    <t>Tara Carey</t>
  </si>
  <si>
    <t>careyt@bhc.edu</t>
  </si>
  <si>
    <t>Bryant Stratton</t>
  </si>
  <si>
    <t>Greg Brandner</t>
  </si>
  <si>
    <t>gdbrandner@bryantstratton.edu</t>
  </si>
  <si>
    <t>Lynn Schwab</t>
  </si>
  <si>
    <t>lschwab@sandburg.edu</t>
  </si>
  <si>
    <t>Mike Bailey</t>
  </si>
  <si>
    <t>mbailey@carlsandburg.edu</t>
  </si>
  <si>
    <t>rtwaddle@sandburg.edu</t>
  </si>
  <si>
    <t>jhyatt@pga.com</t>
  </si>
  <si>
    <t>Katrina Chan-Larson</t>
  </si>
  <si>
    <t>kchan-larson@elgin.edu</t>
  </si>
  <si>
    <t>Kent Payne</t>
  </si>
  <si>
    <t>kpayne@elgin.edu</t>
  </si>
  <si>
    <t>Cory Tomasson</t>
  </si>
  <si>
    <t>cory_tomasson@ivcc.edu</t>
  </si>
  <si>
    <t>Sue Harding</t>
  </si>
  <si>
    <t>sue_harding@ivcc.edu</t>
  </si>
  <si>
    <t>Chris Wyniawskyj</t>
  </si>
  <si>
    <t>cwyniawskyj@clcillinois.edu</t>
  </si>
  <si>
    <t>Nick Sandrett</t>
  </si>
  <si>
    <t>nscandrett@clcillinois.edu</t>
  </si>
  <si>
    <t>cubbiegolf@yahoo.com</t>
  </si>
  <si>
    <t>wclevenger1@comcast.com</t>
  </si>
  <si>
    <t>dheiss@waubonsee.edu</t>
  </si>
  <si>
    <t>Kevin Vest</t>
  </si>
  <si>
    <t>kvest@waubonsee.edu</t>
  </si>
  <si>
    <t>Renee Blackburn</t>
  </si>
  <si>
    <t>ped263@clcillinois.edu</t>
  </si>
  <si>
    <t>Mick Reuter</t>
  </si>
  <si>
    <t>mreuter@oakton.edu</t>
  </si>
  <si>
    <t>lwalker@oakton.edu</t>
  </si>
  <si>
    <t>Bruce Oates</t>
  </si>
  <si>
    <t>boates@oakton.edu</t>
  </si>
  <si>
    <t>Suzanne Vanderkerhoff</t>
  </si>
  <si>
    <t>svanderkerhoff@waubonsee.edu</t>
  </si>
  <si>
    <t>goeichstedt@madisoncollege.edu</t>
  </si>
  <si>
    <t>Athleticcommunications@madisoncollege.edu</t>
  </si>
  <si>
    <t>Bill Finn</t>
  </si>
  <si>
    <t>finn@morainevallet.edu</t>
  </si>
  <si>
    <t>Kris Mills</t>
  </si>
  <si>
    <t>kmills@madisoncollegeedu</t>
  </si>
  <si>
    <t>Rick Olson</t>
  </si>
  <si>
    <t>ro55ole@ol.com</t>
  </si>
  <si>
    <t>R1</t>
  </si>
  <si>
    <t>R2</t>
  </si>
  <si>
    <t>R3</t>
  </si>
  <si>
    <t>BlackHawk</t>
  </si>
  <si>
    <t>Round 1</t>
  </si>
  <si>
    <t>Round 2</t>
  </si>
  <si>
    <t>Team:</t>
  </si>
  <si>
    <t>HAVERLAND</t>
  </si>
  <si>
    <t>TWADDLE</t>
  </si>
  <si>
    <t>Round 3</t>
  </si>
  <si>
    <t xml:space="preserve">Round 3 </t>
  </si>
  <si>
    <t>NORMAN</t>
  </si>
  <si>
    <t>KENNEDY</t>
  </si>
  <si>
    <t>Bryant and Stratton</t>
  </si>
  <si>
    <t>WADE</t>
  </si>
  <si>
    <t>Andy Dunkel</t>
  </si>
  <si>
    <t xml:space="preserve">SV#1 </t>
  </si>
  <si>
    <t>JAKE RUDE</t>
  </si>
  <si>
    <t>CS#1</t>
  </si>
  <si>
    <t>HIGH #1</t>
  </si>
  <si>
    <t>B&amp;S #1</t>
  </si>
  <si>
    <t>SV#2</t>
  </si>
  <si>
    <t>GRANT WASSON</t>
  </si>
  <si>
    <t>CS#2</t>
  </si>
  <si>
    <t>HIGH #2</t>
  </si>
  <si>
    <t>B&amp;S #2</t>
  </si>
  <si>
    <t>SV#3</t>
  </si>
  <si>
    <t>JALEN BICKETT</t>
  </si>
  <si>
    <t>CS#3</t>
  </si>
  <si>
    <t>HIGH #3</t>
  </si>
  <si>
    <t>B&amp;S #3</t>
  </si>
  <si>
    <t>SV#4</t>
  </si>
  <si>
    <t>BRAYDEN SCHULZ</t>
  </si>
  <si>
    <t>CS#4</t>
  </si>
  <si>
    <t>HIGH #4</t>
  </si>
  <si>
    <t>B&amp;S #4</t>
  </si>
  <si>
    <t>SV#5</t>
  </si>
  <si>
    <t>TYLER FAUBLE</t>
  </si>
  <si>
    <t>CS#5</t>
  </si>
  <si>
    <t>HIGH #5</t>
  </si>
  <si>
    <t>COD#1</t>
  </si>
  <si>
    <t>MATT McCOLAUGH</t>
  </si>
  <si>
    <t>BH#1</t>
  </si>
  <si>
    <t>PEYTON PEREZ</t>
  </si>
  <si>
    <t>KISH#1</t>
  </si>
  <si>
    <t>THOMAS O CONNOR</t>
  </si>
  <si>
    <t>IVCC #1</t>
  </si>
  <si>
    <t>IAN ROACH</t>
  </si>
  <si>
    <t>COD#2</t>
  </si>
  <si>
    <t>GABE BROCK</t>
  </si>
  <si>
    <t>BH#2</t>
  </si>
  <si>
    <t>GANNON HASKINS</t>
  </si>
  <si>
    <t>KISH#2</t>
  </si>
  <si>
    <t>DYLLON DAVIS</t>
  </si>
  <si>
    <t>IVCC #2</t>
  </si>
  <si>
    <t>CLAY WELLS</t>
  </si>
  <si>
    <t>COD#3</t>
  </si>
  <si>
    <t>ZACH MAYO</t>
  </si>
  <si>
    <t>BH#3</t>
  </si>
  <si>
    <t>ETHAN EARL</t>
  </si>
  <si>
    <t>KISH#3</t>
  </si>
  <si>
    <t>MATHEW RANDALL</t>
  </si>
  <si>
    <t>IVCC #3</t>
  </si>
  <si>
    <t>BEN CYR</t>
  </si>
  <si>
    <t>COD#4</t>
  </si>
  <si>
    <t>BH#4</t>
  </si>
  <si>
    <t>GABE BEARDSLEY</t>
  </si>
  <si>
    <t>KISH#4</t>
  </si>
  <si>
    <t>NOAH FORSBERG</t>
  </si>
  <si>
    <t>IVCC #4</t>
  </si>
  <si>
    <t>NICK MARIOTTI</t>
  </si>
  <si>
    <t>COD#5</t>
  </si>
  <si>
    <t>ELI FINAZZO</t>
  </si>
  <si>
    <t>BH#5</t>
  </si>
  <si>
    <t>AJ SHOEMAKER</t>
  </si>
  <si>
    <t>KISH#5</t>
  </si>
  <si>
    <t>HAYDEN JONES</t>
  </si>
  <si>
    <t>IVCC #5</t>
  </si>
  <si>
    <t>TRENT DEVENNEY</t>
  </si>
  <si>
    <t>BH I #1</t>
  </si>
  <si>
    <t>CS I #1</t>
  </si>
  <si>
    <t>SV I #1</t>
  </si>
  <si>
    <t>LUCAS ELY</t>
  </si>
  <si>
    <t>Kishwaukee</t>
  </si>
  <si>
    <t>BRENNAN</t>
  </si>
  <si>
    <t>Hyatt</t>
  </si>
  <si>
    <t>Indidivuals</t>
  </si>
  <si>
    <t>B&amp;S #5</t>
  </si>
  <si>
    <t>#1A</t>
  </si>
  <si>
    <t>#1B</t>
  </si>
  <si>
    <t>#4</t>
  </si>
  <si>
    <t>#5</t>
  </si>
  <si>
    <t>#6</t>
  </si>
  <si>
    <t>#14</t>
  </si>
  <si>
    <t>#12</t>
  </si>
  <si>
    <t>#11</t>
  </si>
  <si>
    <t>#18A</t>
  </si>
  <si>
    <t>#18B</t>
  </si>
  <si>
    <t>Wave 1</t>
  </si>
  <si>
    <t>Wave 3</t>
  </si>
  <si>
    <t>Wave 2</t>
  </si>
  <si>
    <t>Lucas Ely (SV)</t>
  </si>
  <si>
    <t>Wednesday Sept 9th</t>
  </si>
  <si>
    <t>DREW BJORNGAARD</t>
  </si>
  <si>
    <t>DCADEN FLETCHER</t>
  </si>
  <si>
    <t>MASON POLIVKA</t>
  </si>
  <si>
    <t>TREY FULLMER</t>
  </si>
  <si>
    <t>STEVEN AREVALO</t>
  </si>
  <si>
    <t>B&amp;S I I</t>
  </si>
  <si>
    <t>RYAN THOMPSON</t>
  </si>
  <si>
    <t>JOHN THOMPSON</t>
  </si>
  <si>
    <t>Ryan Thompson (B&amp;S)</t>
  </si>
  <si>
    <t>MORIARITY/HARKEY</t>
  </si>
  <si>
    <t>TRACE WHITE</t>
  </si>
  <si>
    <t>GRANT OTTING</t>
  </si>
  <si>
    <t>COLE HOPPING</t>
  </si>
  <si>
    <t>GRANT CAMPBELL</t>
  </si>
  <si>
    <t>CALVIN PETERSON</t>
  </si>
  <si>
    <t>COOPER BECK</t>
  </si>
  <si>
    <t>KYLE KETCHUM</t>
  </si>
  <si>
    <t>CONNOR SHOEMAKER</t>
  </si>
  <si>
    <t>ALEX CORTEZ</t>
  </si>
  <si>
    <t>CHRISTIAN REYNOLDS</t>
  </si>
  <si>
    <t>ANDREW BASTIAN</t>
  </si>
  <si>
    <t>C Beck (CS)</t>
  </si>
  <si>
    <t>BH</t>
  </si>
  <si>
    <t>B&amp;S</t>
  </si>
  <si>
    <t>CS</t>
  </si>
  <si>
    <t>IVCC</t>
  </si>
  <si>
    <t>SAUK</t>
  </si>
  <si>
    <t>COD</t>
  </si>
  <si>
    <t>Mason Polivka</t>
  </si>
  <si>
    <t>Thomas O Connor</t>
  </si>
  <si>
    <t>KISH</t>
  </si>
  <si>
    <t xml:space="preserve">Ian Roach </t>
  </si>
  <si>
    <t>Ethan Earl</t>
  </si>
  <si>
    <t>Peyton Perez</t>
  </si>
  <si>
    <t>Grant Otting</t>
  </si>
  <si>
    <t>HIGH</t>
  </si>
  <si>
    <t>MASON POLIVKA 1</t>
  </si>
  <si>
    <t xml:space="preserve">DREW BJORNGAARD 2 </t>
  </si>
  <si>
    <t xml:space="preserve">TREY FULLMER 3 </t>
  </si>
  <si>
    <t xml:space="preserve">CADEN FLETCHER 4 </t>
  </si>
  <si>
    <t>STEVEN AREVALO 5</t>
  </si>
  <si>
    <t xml:space="preserve">MASON POLIVKA </t>
  </si>
  <si>
    <t xml:space="preserve">DREW BJORNGAARD </t>
  </si>
  <si>
    <t xml:space="preserve">TREY FULLMER </t>
  </si>
  <si>
    <t xml:space="preserve">CADEN FLETCHER </t>
  </si>
  <si>
    <t xml:space="preserve">STEVEN AREVALO </t>
  </si>
  <si>
    <t>BRY and STR</t>
  </si>
  <si>
    <t>SV IND #1</t>
  </si>
  <si>
    <t>SANDBURG</t>
  </si>
  <si>
    <t xml:space="preserve">SV  </t>
  </si>
  <si>
    <t xml:space="preserve">JT JARKEY </t>
  </si>
  <si>
    <t>BH IND #1</t>
  </si>
  <si>
    <t xml:space="preserve">RYAN THOMPSON </t>
  </si>
  <si>
    <t xml:space="preserve">CAMERON BECK </t>
  </si>
  <si>
    <t>CS #1</t>
  </si>
  <si>
    <t>#3</t>
  </si>
  <si>
    <t>#17A</t>
  </si>
  <si>
    <t>#17B</t>
  </si>
  <si>
    <t>#16</t>
  </si>
  <si>
    <t>RUNKEL</t>
  </si>
  <si>
    <t>Moriarity (BH)/HARKEY</t>
  </si>
  <si>
    <t>WD</t>
  </si>
  <si>
    <t>HIGHLAND</t>
  </si>
  <si>
    <t>Gabe Beardsley</t>
  </si>
  <si>
    <t>Jacob Rude</t>
  </si>
  <si>
    <t xml:space="preserve">Trey Fullmer </t>
  </si>
  <si>
    <t>Clay Wells</t>
  </si>
  <si>
    <t>T7th</t>
  </si>
  <si>
    <t>T10th</t>
  </si>
  <si>
    <t>Nick Mariotti</t>
  </si>
  <si>
    <t>SVCC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</si>
</sst>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  <font>
      <sz val="2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2"/>
      <name val="Cambria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sz val="2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64" fillId="33" borderId="21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6" fillId="34" borderId="22" xfId="0" applyFont="1" applyFill="1" applyBorder="1" applyAlignment="1">
      <alignment horizontal="left"/>
    </xf>
    <xf numFmtId="0" fontId="66" fillId="34" borderId="23" xfId="0" applyFont="1" applyFill="1" applyBorder="1" applyAlignment="1">
      <alignment horizontal="left"/>
    </xf>
    <xf numFmtId="0" fontId="67" fillId="34" borderId="24" xfId="0" applyFont="1" applyFill="1" applyBorder="1" applyAlignment="1">
      <alignment horizontal="left"/>
    </xf>
    <xf numFmtId="0" fontId="66" fillId="34" borderId="25" xfId="0" applyFont="1" applyFill="1" applyBorder="1" applyAlignment="1">
      <alignment horizontal="left"/>
    </xf>
    <xf numFmtId="0" fontId="68" fillId="34" borderId="26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20" fontId="4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8" fillId="0" borderId="14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66" fillId="34" borderId="2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ete.norman@highland.edu" TargetMode="External" /><Relationship Id="rId2" Type="http://schemas.openxmlformats.org/officeDocument/2006/relationships/hyperlink" Target="mailto:michael.p.stevenson@svcc.edu" TargetMode="External" /><Relationship Id="rId3" Type="http://schemas.openxmlformats.org/officeDocument/2006/relationships/hyperlink" Target="mailto:christopher.j.wade@svcc.edu" TargetMode="External" /><Relationship Id="rId4" Type="http://schemas.openxmlformats.org/officeDocument/2006/relationships/hyperlink" Target="mailto:Sean_Kennedy@ivcc.edu" TargetMode="External" /><Relationship Id="rId5" Type="http://schemas.openxmlformats.org/officeDocument/2006/relationships/hyperlink" Target="mailto:butchhaverand@gmail.com" TargetMode="External" /><Relationship Id="rId6" Type="http://schemas.openxmlformats.org/officeDocument/2006/relationships/hyperlink" Target="mailto:gerch@live.com" TargetMode="External" /><Relationship Id="rId7" Type="http://schemas.openxmlformats.org/officeDocument/2006/relationships/hyperlink" Target="mailto:careyt@bhc.edu" TargetMode="External" /><Relationship Id="rId8" Type="http://schemas.openxmlformats.org/officeDocument/2006/relationships/hyperlink" Target="mailto:gdbrandner@bryantstratton.edu" TargetMode="External" /><Relationship Id="rId9" Type="http://schemas.openxmlformats.org/officeDocument/2006/relationships/hyperlink" Target="mailto:lschwab@sandburg.edu" TargetMode="External" /><Relationship Id="rId10" Type="http://schemas.openxmlformats.org/officeDocument/2006/relationships/hyperlink" Target="mailto:mbailey@carlsandburg.edu" TargetMode="External" /><Relationship Id="rId11" Type="http://schemas.openxmlformats.org/officeDocument/2006/relationships/hyperlink" Target="mailto:rtwaddle@sandburg.edu" TargetMode="External" /><Relationship Id="rId12" Type="http://schemas.openxmlformats.org/officeDocument/2006/relationships/hyperlink" Target="mailto:jhyatt@pga.com" TargetMode="External" /><Relationship Id="rId13" Type="http://schemas.openxmlformats.org/officeDocument/2006/relationships/hyperlink" Target="mailto:kchan-larson@elgin.edu" TargetMode="External" /><Relationship Id="rId14" Type="http://schemas.openxmlformats.org/officeDocument/2006/relationships/hyperlink" Target="mailto:kpayne@elgin.edu" TargetMode="External" /><Relationship Id="rId15" Type="http://schemas.openxmlformats.org/officeDocument/2006/relationships/hyperlink" Target="mailto:cory_tomasson@ivcc.edu" TargetMode="External" /><Relationship Id="rId16" Type="http://schemas.openxmlformats.org/officeDocument/2006/relationships/hyperlink" Target="mailto:sue_harding@ivcc.edu" TargetMode="External" /><Relationship Id="rId17" Type="http://schemas.openxmlformats.org/officeDocument/2006/relationships/hyperlink" Target="mailto:cwyniawskyj@clcillinois.edu" TargetMode="External" /><Relationship Id="rId18" Type="http://schemas.openxmlformats.org/officeDocument/2006/relationships/hyperlink" Target="mailto:nscandrett@clcillinois.edu" TargetMode="External" /><Relationship Id="rId19" Type="http://schemas.openxmlformats.org/officeDocument/2006/relationships/hyperlink" Target="mailto:wclevenger1@comcast.com" TargetMode="External" /><Relationship Id="rId20" Type="http://schemas.openxmlformats.org/officeDocument/2006/relationships/hyperlink" Target="mailto:dheiss@waubonsee.edu" TargetMode="External" /><Relationship Id="rId21" Type="http://schemas.openxmlformats.org/officeDocument/2006/relationships/hyperlink" Target="mailto:kvest@waubonsee.edu" TargetMode="External" /><Relationship Id="rId22" Type="http://schemas.openxmlformats.org/officeDocument/2006/relationships/hyperlink" Target="mailto:ped263@clcillinois.edu" TargetMode="External" /><Relationship Id="rId23" Type="http://schemas.openxmlformats.org/officeDocument/2006/relationships/hyperlink" Target="mailto:mreuter@oakton.edu" TargetMode="External" /><Relationship Id="rId24" Type="http://schemas.openxmlformats.org/officeDocument/2006/relationships/hyperlink" Target="mailto:lwalker@oakton.edu" TargetMode="External" /><Relationship Id="rId25" Type="http://schemas.openxmlformats.org/officeDocument/2006/relationships/hyperlink" Target="mailto:boates@oakton.edu" TargetMode="External" /><Relationship Id="rId26" Type="http://schemas.openxmlformats.org/officeDocument/2006/relationships/hyperlink" Target="mailto:svanderkerhoff@waubonsee.edu" TargetMode="External" /><Relationship Id="rId27" Type="http://schemas.openxmlformats.org/officeDocument/2006/relationships/hyperlink" Target="mailto:goeichstedt@madisoncollege.edu" TargetMode="External" /><Relationship Id="rId28" Type="http://schemas.openxmlformats.org/officeDocument/2006/relationships/hyperlink" Target="mailto:Athleticcommunications@madisoncollege.edu" TargetMode="External" /><Relationship Id="rId29" Type="http://schemas.openxmlformats.org/officeDocument/2006/relationships/hyperlink" Target="mailto:finn@morainevallet.edu" TargetMode="External" /><Relationship Id="rId30" Type="http://schemas.openxmlformats.org/officeDocument/2006/relationships/hyperlink" Target="mailto:kmills@madisoncollegeedu" TargetMode="External" /><Relationship Id="rId31" Type="http://schemas.openxmlformats.org/officeDocument/2006/relationships/hyperlink" Target="mailto:ro55ole@ol.com" TargetMode="External" /><Relationship Id="rId32" Type="http://schemas.openxmlformats.org/officeDocument/2006/relationships/hyperlink" Target="mailto:cubbiegolf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64" zoomScaleNormal="64" zoomScalePageLayoutView="0" workbookViewId="0" topLeftCell="A1">
      <selection activeCell="H81" sqref="H81"/>
    </sheetView>
  </sheetViews>
  <sheetFormatPr defaultColWidth="9.140625" defaultRowHeight="12.75"/>
  <cols>
    <col min="1" max="1" width="18.28125" style="1" customWidth="1"/>
    <col min="2" max="2" width="35.8515625" style="10" customWidth="1"/>
    <col min="3" max="3" width="10.8515625" style="10" customWidth="1"/>
    <col min="4" max="5" width="9.00390625" style="10" customWidth="1"/>
    <col min="6" max="6" width="20.00390625" style="10" bestFit="1" customWidth="1"/>
    <col min="7" max="10" width="9.00390625" style="10" customWidth="1"/>
    <col min="11" max="11" width="12.57421875" style="10" customWidth="1"/>
    <col min="12" max="12" width="16.28125" style="10" bestFit="1" customWidth="1"/>
    <col min="13" max="15" width="9.00390625" style="10" customWidth="1"/>
    <col min="16" max="16" width="12.00390625" style="10" customWidth="1"/>
    <col min="17" max="18" width="9.00390625" style="10" customWidth="1"/>
    <col min="19" max="19" width="13.7109375" style="10" bestFit="1" customWidth="1"/>
    <col min="20" max="20" width="10.140625" style="10" bestFit="1" customWidth="1"/>
    <col min="21" max="16384" width="9.140625" style="10" customWidth="1"/>
  </cols>
  <sheetData>
    <row r="1" spans="1:21" s="4" customFormat="1" ht="15.75">
      <c r="A1" s="2" t="s">
        <v>0</v>
      </c>
      <c r="B1" s="3" t="s">
        <v>1</v>
      </c>
      <c r="C1" s="3" t="s">
        <v>98</v>
      </c>
      <c r="D1" s="3" t="s">
        <v>99</v>
      </c>
      <c r="E1" s="31" t="s">
        <v>100</v>
      </c>
      <c r="F1" s="3" t="s">
        <v>4</v>
      </c>
      <c r="J1" s="18" t="s">
        <v>24</v>
      </c>
      <c r="K1" s="18">
        <f>MIN(F2:F11)</f>
        <v>623</v>
      </c>
      <c r="L1" s="18" t="s">
        <v>223</v>
      </c>
      <c r="R1" s="29"/>
      <c r="S1" s="29"/>
      <c r="T1" s="29"/>
      <c r="U1" s="29"/>
    </row>
    <row r="2" spans="1:21" s="8" customFormat="1" ht="15.75">
      <c r="A2" s="7" t="s">
        <v>17</v>
      </c>
      <c r="B2" s="21" t="str">
        <f>$B$29</f>
        <v>BlackHawk</v>
      </c>
      <c r="C2" s="52">
        <f>$G$29</f>
        <v>316</v>
      </c>
      <c r="D2" s="51">
        <f>$L$29</f>
        <v>307</v>
      </c>
      <c r="E2" s="51">
        <f>$Q$29</f>
        <v>0</v>
      </c>
      <c r="F2" s="51">
        <f>SUM(C2:E2)</f>
        <v>623</v>
      </c>
      <c r="I2" s="6"/>
      <c r="J2" s="18" t="s">
        <v>7</v>
      </c>
      <c r="K2" s="18">
        <f>SMALL(F2:F11,2)</f>
        <v>654</v>
      </c>
      <c r="L2" s="18" t="s">
        <v>224</v>
      </c>
      <c r="M2" s="18"/>
      <c r="N2" s="18"/>
      <c r="O2" s="18"/>
      <c r="P2" s="18"/>
      <c r="Q2" s="18"/>
      <c r="T2" s="29"/>
      <c r="U2" s="29"/>
    </row>
    <row r="3" spans="1:21" s="4" customFormat="1" ht="15.75">
      <c r="A3" s="7" t="s">
        <v>17</v>
      </c>
      <c r="B3" s="22" t="str">
        <f>B35</f>
        <v>Bryant and Stratton</v>
      </c>
      <c r="C3" s="51">
        <f>G35</f>
        <v>321</v>
      </c>
      <c r="D3" s="51">
        <f>L35</f>
        <v>333</v>
      </c>
      <c r="E3" s="51">
        <f>Q35</f>
        <v>0</v>
      </c>
      <c r="F3" s="51">
        <f>C3+D3+E3</f>
        <v>654</v>
      </c>
      <c r="J3" s="18" t="s">
        <v>8</v>
      </c>
      <c r="K3" s="18">
        <f>SMALL(F2:F11,3)</f>
        <v>658</v>
      </c>
      <c r="L3" s="18" t="s">
        <v>226</v>
      </c>
      <c r="M3" s="18"/>
      <c r="N3" s="18"/>
      <c r="O3" s="18"/>
      <c r="P3" s="18"/>
      <c r="Q3" s="18"/>
      <c r="T3" s="29"/>
      <c r="U3" s="29"/>
    </row>
    <row r="4" spans="1:21" ht="15.75">
      <c r="A4" s="7"/>
      <c r="B4" s="19" t="str">
        <f>B41</f>
        <v>Carl Sandburg</v>
      </c>
      <c r="C4" s="52">
        <f>G41</f>
        <v>333</v>
      </c>
      <c r="D4" s="51">
        <f>L41</f>
        <v>327</v>
      </c>
      <c r="E4" s="51">
        <f>Q41</f>
        <v>0</v>
      </c>
      <c r="F4" s="51">
        <f>C4+D4+E4</f>
        <v>660</v>
      </c>
      <c r="J4" s="18" t="s">
        <v>9</v>
      </c>
      <c r="K4" s="18">
        <f>SMALL(F2:F11,4)</f>
        <v>660</v>
      </c>
      <c r="L4" s="18" t="s">
        <v>225</v>
      </c>
      <c r="M4" s="18"/>
      <c r="N4" s="18"/>
      <c r="O4" s="18"/>
      <c r="P4" s="18"/>
      <c r="Q4" s="18"/>
      <c r="T4" s="29"/>
      <c r="U4" s="29"/>
    </row>
    <row r="5" spans="1:21" s="4" customFormat="1" ht="15.75">
      <c r="A5" s="7"/>
      <c r="B5" s="21" t="s">
        <v>181</v>
      </c>
      <c r="C5" s="51">
        <f>G47</f>
        <v>353</v>
      </c>
      <c r="D5" s="51">
        <f>L47</f>
        <v>340</v>
      </c>
      <c r="E5" s="51">
        <f>Q47</f>
        <v>0</v>
      </c>
      <c r="F5" s="51">
        <f>SUM(C5:E5)</f>
        <v>693</v>
      </c>
      <c r="I5" s="13"/>
      <c r="J5" s="18" t="s">
        <v>10</v>
      </c>
      <c r="K5" s="18">
        <f>SMALL(F2:F11,5)</f>
        <v>679</v>
      </c>
      <c r="L5" s="18" t="s">
        <v>263</v>
      </c>
      <c r="M5" s="18"/>
      <c r="N5" s="18"/>
      <c r="O5" s="18"/>
      <c r="P5" s="18"/>
      <c r="Q5" s="18"/>
      <c r="T5" s="29"/>
      <c r="U5" s="29"/>
    </row>
    <row r="6" spans="1:21" s="4" customFormat="1" ht="15.75">
      <c r="A6" s="7"/>
      <c r="B6" s="19" t="str">
        <f>B53</f>
        <v>Highland</v>
      </c>
      <c r="C6" s="52">
        <f>G53</f>
        <v>336</v>
      </c>
      <c r="D6" s="51">
        <f>L53</f>
        <v>343</v>
      </c>
      <c r="E6" s="51">
        <f>Q53</f>
        <v>0</v>
      </c>
      <c r="F6" s="51">
        <f>C6+D6+E6</f>
        <v>679</v>
      </c>
      <c r="J6" s="18" t="s">
        <v>23</v>
      </c>
      <c r="K6" s="18">
        <f>SMALL(F2:F11,6)</f>
        <v>693</v>
      </c>
      <c r="L6" s="18" t="s">
        <v>231</v>
      </c>
      <c r="M6" s="18"/>
      <c r="N6" s="18"/>
      <c r="O6" s="18"/>
      <c r="P6" s="18"/>
      <c r="Q6" s="18"/>
      <c r="T6" s="29"/>
      <c r="U6" s="29"/>
    </row>
    <row r="7" spans="1:21" s="4" customFormat="1" ht="15.75">
      <c r="A7" s="7"/>
      <c r="B7" s="21" t="str">
        <f>B59</f>
        <v>Illinois Valley</v>
      </c>
      <c r="C7" s="52">
        <f>G59</f>
        <v>340</v>
      </c>
      <c r="D7" s="51">
        <f>L59</f>
        <v>318</v>
      </c>
      <c r="E7" s="51">
        <f>Q59</f>
        <v>0</v>
      </c>
      <c r="F7" s="51">
        <f>C7+D7+E7</f>
        <v>658</v>
      </c>
      <c r="I7" s="6"/>
      <c r="J7" s="18" t="s">
        <v>25</v>
      </c>
      <c r="K7" s="18">
        <f>SMALL(F2:F11,7)</f>
        <v>702</v>
      </c>
      <c r="L7" s="18" t="s">
        <v>227</v>
      </c>
      <c r="M7" s="18"/>
      <c r="N7" s="18"/>
      <c r="O7" s="18"/>
      <c r="P7" s="18"/>
      <c r="Q7" s="18"/>
      <c r="T7" s="29"/>
      <c r="U7" s="29"/>
    </row>
    <row r="8" spans="1:21" s="8" customFormat="1" ht="15.75">
      <c r="A8" s="7"/>
      <c r="B8" s="21" t="str">
        <f>B65</f>
        <v>College of DuPage</v>
      </c>
      <c r="C8" s="52">
        <f>G65</f>
        <v>377</v>
      </c>
      <c r="D8" s="51">
        <f>L65</f>
        <v>344</v>
      </c>
      <c r="E8" s="51">
        <f>Q65</f>
        <v>0</v>
      </c>
      <c r="F8" s="51">
        <f>SUM(C8:E8)</f>
        <v>721</v>
      </c>
      <c r="J8" s="18" t="s">
        <v>26</v>
      </c>
      <c r="K8" s="18">
        <f>SMALL(F2:F11,8)</f>
        <v>721</v>
      </c>
      <c r="L8" s="18" t="s">
        <v>228</v>
      </c>
      <c r="M8" s="18"/>
      <c r="N8" s="18"/>
      <c r="O8" s="18"/>
      <c r="P8" s="18"/>
      <c r="Q8" s="18"/>
      <c r="T8" s="29"/>
      <c r="U8" s="29"/>
    </row>
    <row r="9" spans="1:21" s="8" customFormat="1" ht="15.75">
      <c r="A9" s="5"/>
      <c r="B9" s="21" t="str">
        <f>B71</f>
        <v>Sauk Valley</v>
      </c>
      <c r="C9" s="51">
        <f>G71</f>
        <v>346</v>
      </c>
      <c r="D9" s="51">
        <f>L71</f>
        <v>356</v>
      </c>
      <c r="E9" s="51">
        <f>Q71</f>
        <v>0</v>
      </c>
      <c r="F9" s="51">
        <f>C9+D9+E9</f>
        <v>702</v>
      </c>
      <c r="J9" s="18"/>
      <c r="K9" s="18"/>
      <c r="L9" s="18"/>
      <c r="M9" s="18"/>
      <c r="N9" s="18"/>
      <c r="O9" s="18"/>
      <c r="P9" s="18"/>
      <c r="Q9" s="18"/>
      <c r="T9" s="29"/>
      <c r="U9" s="29"/>
    </row>
    <row r="10" spans="1:21" s="8" customFormat="1" ht="15.75">
      <c r="A10" s="5"/>
      <c r="J10" s="18"/>
      <c r="K10" s="18"/>
      <c r="L10" s="18" t="s">
        <v>17</v>
      </c>
      <c r="M10" s="18"/>
      <c r="N10" s="18"/>
      <c r="O10" s="18"/>
      <c r="P10" s="18"/>
      <c r="Q10" s="18"/>
      <c r="T10" s="29"/>
      <c r="U10" s="29"/>
    </row>
    <row r="11" spans="1:21" s="4" customFormat="1" ht="15.75">
      <c r="A11" s="7"/>
      <c r="B11" s="21"/>
      <c r="C11" s="51"/>
      <c r="D11" s="51"/>
      <c r="E11" s="51"/>
      <c r="F11" s="51"/>
      <c r="I11" s="4" t="s">
        <v>17</v>
      </c>
      <c r="J11" s="4" t="s">
        <v>17</v>
      </c>
      <c r="L11" s="18" t="s">
        <v>17</v>
      </c>
      <c r="M11" s="18"/>
      <c r="N11" s="18"/>
      <c r="O11" s="18"/>
      <c r="P11" s="18"/>
      <c r="Q11" s="18"/>
      <c r="T11" s="29"/>
      <c r="U11" s="29"/>
    </row>
    <row r="12" spans="1:21" s="8" customFormat="1" ht="15.75">
      <c r="A12" s="7"/>
      <c r="B12" s="15" t="s">
        <v>6</v>
      </c>
      <c r="C12" s="7"/>
      <c r="D12" s="9"/>
      <c r="E12" s="9"/>
      <c r="F12" s="28"/>
      <c r="R12" s="29"/>
      <c r="S12" s="29"/>
      <c r="T12" s="29"/>
      <c r="U12" s="29"/>
    </row>
    <row r="13" spans="1:8" ht="15.75">
      <c r="A13" s="17" t="s">
        <v>11</v>
      </c>
      <c r="B13" s="23" t="s">
        <v>230</v>
      </c>
      <c r="C13" s="6" t="s">
        <v>231</v>
      </c>
      <c r="D13" s="57"/>
      <c r="E13" s="17">
        <f>SMALL(R30:R81,1)</f>
        <v>151</v>
      </c>
      <c r="F13" s="24"/>
      <c r="G13" s="21"/>
      <c r="H13" s="8"/>
    </row>
    <row r="14" spans="1:8" ht="15.75">
      <c r="A14" s="17" t="s">
        <v>7</v>
      </c>
      <c r="B14" s="22" t="s">
        <v>264</v>
      </c>
      <c r="C14" s="6" t="s">
        <v>223</v>
      </c>
      <c r="D14" s="24"/>
      <c r="E14" s="17">
        <f>SMALL(R30:R81,2)</f>
        <v>152</v>
      </c>
      <c r="F14" s="24"/>
      <c r="H14" s="8"/>
    </row>
    <row r="15" spans="1:8" s="12" customFormat="1" ht="15.75">
      <c r="A15" s="18" t="s">
        <v>8</v>
      </c>
      <c r="B15" s="21" t="s">
        <v>265</v>
      </c>
      <c r="C15" s="6" t="s">
        <v>271</v>
      </c>
      <c r="D15" s="57"/>
      <c r="E15" s="17">
        <f>SMALL(R30:R81,3)</f>
        <v>153</v>
      </c>
      <c r="F15" s="25"/>
      <c r="H15" s="8"/>
    </row>
    <row r="16" spans="1:8" s="12" customFormat="1" ht="15.75">
      <c r="A16" s="18" t="s">
        <v>9</v>
      </c>
      <c r="B16" s="21" t="s">
        <v>233</v>
      </c>
      <c r="C16" s="6" t="s">
        <v>223</v>
      </c>
      <c r="D16" s="57"/>
      <c r="E16" s="17">
        <f>SMALL(R30:R81,4)</f>
        <v>154</v>
      </c>
      <c r="F16" s="24"/>
      <c r="H16" s="8"/>
    </row>
    <row r="17" spans="1:8" s="12" customFormat="1" ht="15.75">
      <c r="A17" s="18" t="s">
        <v>10</v>
      </c>
      <c r="B17" s="21" t="s">
        <v>232</v>
      </c>
      <c r="C17" s="6" t="s">
        <v>226</v>
      </c>
      <c r="D17" s="18"/>
      <c r="E17" s="17">
        <f>SMALL(R30:R81,5)</f>
        <v>155</v>
      </c>
      <c r="F17" s="24"/>
      <c r="H17" s="8"/>
    </row>
    <row r="18" spans="1:8" s="12" customFormat="1" ht="15.75">
      <c r="A18" s="18" t="s">
        <v>23</v>
      </c>
      <c r="B18" s="21" t="s">
        <v>234</v>
      </c>
      <c r="C18" s="6" t="s">
        <v>223</v>
      </c>
      <c r="D18" s="18"/>
      <c r="E18" s="17">
        <f>SMALL(R30:R81,6)</f>
        <v>156</v>
      </c>
      <c r="F18" s="25"/>
      <c r="H18" s="8"/>
    </row>
    <row r="19" spans="1:8" s="12" customFormat="1" ht="15.75">
      <c r="A19" s="18" t="s">
        <v>268</v>
      </c>
      <c r="B19" s="21" t="s">
        <v>229</v>
      </c>
      <c r="C19" s="6" t="s">
        <v>224</v>
      </c>
      <c r="D19" s="18"/>
      <c r="E19" s="17">
        <f>SMALL(R30:R81,7)</f>
        <v>160</v>
      </c>
      <c r="F19" s="24"/>
      <c r="H19" s="8"/>
    </row>
    <row r="20" spans="1:8" s="12" customFormat="1" ht="15.75">
      <c r="A20" s="18" t="s">
        <v>268</v>
      </c>
      <c r="B20" s="21" t="s">
        <v>266</v>
      </c>
      <c r="C20" s="6" t="s">
        <v>224</v>
      </c>
      <c r="D20" s="18"/>
      <c r="E20" s="17">
        <f>SMALL(R30:R81,8)</f>
        <v>160</v>
      </c>
      <c r="F20" s="24"/>
      <c r="H20" s="8"/>
    </row>
    <row r="21" spans="1:8" s="12" customFormat="1" ht="15.75">
      <c r="A21" s="18" t="s">
        <v>268</v>
      </c>
      <c r="B21" s="21" t="s">
        <v>235</v>
      </c>
      <c r="C21" s="6" t="s">
        <v>225</v>
      </c>
      <c r="D21" s="18"/>
      <c r="E21" s="17">
        <f>SMALL(R30:R81,9)</f>
        <v>160</v>
      </c>
      <c r="F21" s="25"/>
      <c r="H21" s="8"/>
    </row>
    <row r="22" spans="1:8" s="12" customFormat="1" ht="15.75">
      <c r="A22" s="18" t="s">
        <v>269</v>
      </c>
      <c r="B22" s="20" t="s">
        <v>267</v>
      </c>
      <c r="C22" s="7" t="s">
        <v>226</v>
      </c>
      <c r="D22" s="7"/>
      <c r="E22" s="17">
        <f>SMALL(R30:R81,10)</f>
        <v>163</v>
      </c>
      <c r="F22" s="24"/>
      <c r="H22" s="8"/>
    </row>
    <row r="23" spans="1:8" s="12" customFormat="1" ht="15.75">
      <c r="A23" s="18" t="s">
        <v>269</v>
      </c>
      <c r="B23" s="20" t="s">
        <v>270</v>
      </c>
      <c r="C23" s="7" t="s">
        <v>226</v>
      </c>
      <c r="D23" s="7"/>
      <c r="E23" s="17">
        <f>SMALL(R30:R81,11)</f>
        <v>163</v>
      </c>
      <c r="F23" s="24"/>
      <c r="H23" s="8"/>
    </row>
    <row r="24" spans="1:8" s="12" customFormat="1" ht="15.75">
      <c r="A24" s="18"/>
      <c r="B24" s="20"/>
      <c r="C24" s="7"/>
      <c r="D24" s="7"/>
      <c r="E24" s="17"/>
      <c r="F24" s="25"/>
      <c r="H24" s="8"/>
    </row>
    <row r="25" spans="1:8" s="12" customFormat="1" ht="15.75">
      <c r="A25" s="18"/>
      <c r="B25" s="20"/>
      <c r="C25" s="7"/>
      <c r="D25" s="7"/>
      <c r="E25" s="17"/>
      <c r="F25" s="24"/>
      <c r="H25" s="8"/>
    </row>
    <row r="26" spans="1:8" s="12" customFormat="1" ht="15.75">
      <c r="A26" s="18"/>
      <c r="B26" s="20"/>
      <c r="C26" s="7"/>
      <c r="D26" s="7"/>
      <c r="E26" s="17"/>
      <c r="F26" s="24"/>
      <c r="H26" s="8"/>
    </row>
    <row r="27" spans="1:8" s="12" customFormat="1" ht="15.75">
      <c r="A27" s="18"/>
      <c r="B27" s="25"/>
      <c r="C27" s="7"/>
      <c r="D27" s="7"/>
      <c r="E27" s="17"/>
      <c r="H27" s="8"/>
    </row>
    <row r="28" spans="1:18" s="12" customFormat="1" ht="16.5" thickBot="1">
      <c r="A28" s="7"/>
      <c r="B28" s="26" t="s">
        <v>5</v>
      </c>
      <c r="C28" s="14"/>
      <c r="D28" s="14"/>
      <c r="F28" s="11"/>
      <c r="R28" s="21"/>
    </row>
    <row r="29" spans="1:20" s="8" customFormat="1" ht="27" thickBot="1">
      <c r="A29" s="32" t="s">
        <v>17</v>
      </c>
      <c r="B29" s="44" t="s">
        <v>101</v>
      </c>
      <c r="C29" s="46" t="s">
        <v>2</v>
      </c>
      <c r="D29" s="47" t="s">
        <v>3</v>
      </c>
      <c r="E29" s="47" t="s">
        <v>4</v>
      </c>
      <c r="F29" s="47" t="s">
        <v>102</v>
      </c>
      <c r="G29" s="48">
        <f>SUM(E30:E34)-MAX(E30:E34)</f>
        <v>316</v>
      </c>
      <c r="H29" s="46" t="s">
        <v>2</v>
      </c>
      <c r="I29" s="47" t="s">
        <v>3</v>
      </c>
      <c r="J29" s="47" t="s">
        <v>4</v>
      </c>
      <c r="K29" s="47" t="s">
        <v>103</v>
      </c>
      <c r="L29" s="48">
        <f>SUM(J30:J34)-MAX(J30:J34)</f>
        <v>307</v>
      </c>
      <c r="M29" s="46" t="s">
        <v>2</v>
      </c>
      <c r="N29" s="47" t="s">
        <v>3</v>
      </c>
      <c r="O29" s="47" t="s">
        <v>4</v>
      </c>
      <c r="P29" s="47" t="s">
        <v>107</v>
      </c>
      <c r="Q29" s="48">
        <f>SUM(O30:O34)-MAX(O30:O34)</f>
        <v>0</v>
      </c>
      <c r="R29" s="49" t="s">
        <v>4</v>
      </c>
      <c r="S29" s="50" t="s">
        <v>104</v>
      </c>
      <c r="T29" s="45">
        <f>SUM(G29+L29+Q29)</f>
        <v>623</v>
      </c>
    </row>
    <row r="30" spans="1:18" s="12" customFormat="1" ht="18">
      <c r="A30" s="14" t="s">
        <v>13</v>
      </c>
      <c r="B30" s="58" t="s">
        <v>141</v>
      </c>
      <c r="C30" s="34">
        <v>40</v>
      </c>
      <c r="D30" s="35">
        <v>40</v>
      </c>
      <c r="E30" s="36">
        <f>SUM(C30:D30)</f>
        <v>80</v>
      </c>
      <c r="F30" s="36"/>
      <c r="G30" s="37"/>
      <c r="H30" s="34">
        <v>38</v>
      </c>
      <c r="I30" s="35">
        <v>38</v>
      </c>
      <c r="J30" s="36">
        <f>SUM(H30:I30)</f>
        <v>76</v>
      </c>
      <c r="K30" s="35"/>
      <c r="L30" s="37"/>
      <c r="M30" s="34"/>
      <c r="N30" s="35"/>
      <c r="O30" s="36">
        <f>SUM(M30:N30)</f>
        <v>0</v>
      </c>
      <c r="P30" s="35"/>
      <c r="Q30" s="37"/>
      <c r="R30" s="38">
        <f>E30+J30+O30</f>
        <v>156</v>
      </c>
    </row>
    <row r="31" spans="1:18" s="12" customFormat="1" ht="18">
      <c r="A31" s="13" t="s">
        <v>105</v>
      </c>
      <c r="B31" s="58" t="s">
        <v>149</v>
      </c>
      <c r="C31" s="34">
        <v>41</v>
      </c>
      <c r="D31" s="35">
        <v>41</v>
      </c>
      <c r="E31" s="36">
        <f>SUM(C31:D31)</f>
        <v>82</v>
      </c>
      <c r="F31" s="36"/>
      <c r="G31" s="37"/>
      <c r="H31" s="34">
        <v>42</v>
      </c>
      <c r="I31" s="35">
        <v>42</v>
      </c>
      <c r="J31" s="36">
        <f>SUM(H31:I31)</f>
        <v>84</v>
      </c>
      <c r="K31" s="35"/>
      <c r="L31" s="37"/>
      <c r="M31" s="34"/>
      <c r="N31" s="35"/>
      <c r="O31" s="36">
        <f>SUM(M31:N31)</f>
        <v>0</v>
      </c>
      <c r="P31" s="35"/>
      <c r="Q31" s="37"/>
      <c r="R31" s="38">
        <f>E31+J31+O31</f>
        <v>166</v>
      </c>
    </row>
    <row r="32" spans="1:18" s="12" customFormat="1" ht="18">
      <c r="A32" s="16"/>
      <c r="B32" s="58" t="s">
        <v>157</v>
      </c>
      <c r="C32" s="34">
        <v>39</v>
      </c>
      <c r="D32" s="35">
        <v>39</v>
      </c>
      <c r="E32" s="36">
        <f>SUM(C32:D32)</f>
        <v>78</v>
      </c>
      <c r="F32" s="36"/>
      <c r="G32" s="37"/>
      <c r="H32" s="34">
        <v>38</v>
      </c>
      <c r="I32" s="35">
        <v>38</v>
      </c>
      <c r="J32" s="36">
        <f>SUM(H32:I32)</f>
        <v>76</v>
      </c>
      <c r="K32" s="35"/>
      <c r="L32" s="37"/>
      <c r="M32" s="34"/>
      <c r="N32" s="35"/>
      <c r="O32" s="36">
        <f>SUM(M32:N32)</f>
        <v>0</v>
      </c>
      <c r="P32" s="35"/>
      <c r="Q32" s="37"/>
      <c r="R32" s="38">
        <f>E32+J32+O32</f>
        <v>154</v>
      </c>
    </row>
    <row r="33" spans="1:18" s="12" customFormat="1" ht="18">
      <c r="A33" s="16" t="s">
        <v>17</v>
      </c>
      <c r="B33" s="58" t="s">
        <v>164</v>
      </c>
      <c r="C33" s="34">
        <v>38</v>
      </c>
      <c r="D33" s="35">
        <v>38</v>
      </c>
      <c r="E33" s="36">
        <f>SUM(C33:D33)</f>
        <v>76</v>
      </c>
      <c r="F33" s="36"/>
      <c r="G33" s="37"/>
      <c r="H33" s="34">
        <v>38</v>
      </c>
      <c r="I33" s="35">
        <v>38</v>
      </c>
      <c r="J33" s="36">
        <f>SUM(H33:I33)</f>
        <v>76</v>
      </c>
      <c r="K33" s="35"/>
      <c r="L33" s="37"/>
      <c r="M33" s="34"/>
      <c r="N33" s="35"/>
      <c r="O33" s="36">
        <f>SUM(M33:N33)</f>
        <v>0</v>
      </c>
      <c r="P33" s="35"/>
      <c r="Q33" s="37"/>
      <c r="R33" s="38">
        <f>E33+J33+O33</f>
        <v>152</v>
      </c>
    </row>
    <row r="34" spans="2:18" s="12" customFormat="1" ht="18.75" thickBot="1">
      <c r="B34" s="58" t="s">
        <v>172</v>
      </c>
      <c r="C34" s="39">
        <v>43</v>
      </c>
      <c r="D34" s="40">
        <v>43</v>
      </c>
      <c r="E34" s="41">
        <f>SUM(C34:D34)</f>
        <v>86</v>
      </c>
      <c r="F34" s="41"/>
      <c r="G34" s="42"/>
      <c r="H34" s="34">
        <v>40</v>
      </c>
      <c r="I34" s="35">
        <v>39</v>
      </c>
      <c r="J34" s="41">
        <f>SUM(H34:I34)</f>
        <v>79</v>
      </c>
      <c r="K34" s="40"/>
      <c r="L34" s="42"/>
      <c r="M34" s="39"/>
      <c r="N34" s="40"/>
      <c r="O34" s="41">
        <f>SUM(M34:N34)</f>
        <v>0</v>
      </c>
      <c r="P34" s="40"/>
      <c r="Q34" s="42"/>
      <c r="R34" s="38">
        <f>E34+J34+O34</f>
        <v>165</v>
      </c>
    </row>
    <row r="35" spans="1:20" s="12" customFormat="1" ht="27" thickBot="1">
      <c r="A35" s="32" t="s">
        <v>17</v>
      </c>
      <c r="B35" s="44" t="s">
        <v>111</v>
      </c>
      <c r="C35" s="46" t="s">
        <v>2</v>
      </c>
      <c r="D35" s="47" t="s">
        <v>3</v>
      </c>
      <c r="E35" s="47" t="s">
        <v>4</v>
      </c>
      <c r="F35" s="47" t="s">
        <v>102</v>
      </c>
      <c r="G35" s="48">
        <f>SUM(E36:E40)-MAX(E36:E40)</f>
        <v>321</v>
      </c>
      <c r="H35" s="46" t="s">
        <v>2</v>
      </c>
      <c r="I35" s="47" t="s">
        <v>3</v>
      </c>
      <c r="J35" s="47" t="s">
        <v>4</v>
      </c>
      <c r="K35" s="47" t="s">
        <v>103</v>
      </c>
      <c r="L35" s="48">
        <f>SUM(J36:J40)-MAX(J36:J40)</f>
        <v>333</v>
      </c>
      <c r="M35" s="46" t="s">
        <v>2</v>
      </c>
      <c r="N35" s="47" t="s">
        <v>3</v>
      </c>
      <c r="O35" s="47" t="s">
        <v>4</v>
      </c>
      <c r="P35" s="47" t="s">
        <v>107</v>
      </c>
      <c r="Q35" s="48">
        <f>SUM(O36:O40)-MAX(O36:O40)</f>
        <v>0</v>
      </c>
      <c r="R35" s="49" t="s">
        <v>4</v>
      </c>
      <c r="S35" s="50" t="s">
        <v>104</v>
      </c>
      <c r="T35" s="45">
        <f>SUM(G35+L35+Q35)</f>
        <v>654</v>
      </c>
    </row>
    <row r="36" spans="1:18" s="12" customFormat="1" ht="18">
      <c r="A36" s="14" t="s">
        <v>13</v>
      </c>
      <c r="B36" s="58" t="s">
        <v>238</v>
      </c>
      <c r="C36" s="34">
        <v>40</v>
      </c>
      <c r="D36" s="35">
        <v>41</v>
      </c>
      <c r="E36" s="36">
        <f>SUM(C36:D36)</f>
        <v>81</v>
      </c>
      <c r="F36" s="36"/>
      <c r="G36" s="37"/>
      <c r="H36" s="34">
        <v>42</v>
      </c>
      <c r="I36" s="35">
        <v>43</v>
      </c>
      <c r="J36" s="36">
        <f>SUM(H36:I36)</f>
        <v>85</v>
      </c>
      <c r="K36" s="35"/>
      <c r="L36" s="37"/>
      <c r="M36" s="34"/>
      <c r="N36" s="35"/>
      <c r="O36" s="36">
        <f>SUM(M36:N36)</f>
        <v>0</v>
      </c>
      <c r="P36" s="35"/>
      <c r="Q36" s="37"/>
      <c r="R36" s="38">
        <f>E36+J36+O36</f>
        <v>166</v>
      </c>
    </row>
    <row r="37" spans="1:18" s="12" customFormat="1" ht="18">
      <c r="A37" s="13" t="s">
        <v>260</v>
      </c>
      <c r="B37" s="58" t="s">
        <v>240</v>
      </c>
      <c r="C37" s="34">
        <v>42</v>
      </c>
      <c r="D37" s="35">
        <v>41</v>
      </c>
      <c r="E37" s="36">
        <f>SUM(C37:D37)</f>
        <v>83</v>
      </c>
      <c r="F37" s="36"/>
      <c r="G37" s="37"/>
      <c r="H37" s="34">
        <v>42</v>
      </c>
      <c r="I37" s="35">
        <v>43</v>
      </c>
      <c r="J37" s="36">
        <f>SUM(H37:I37)</f>
        <v>85</v>
      </c>
      <c r="K37" s="35"/>
      <c r="L37" s="37"/>
      <c r="M37" s="34"/>
      <c r="N37" s="35"/>
      <c r="O37" s="36">
        <f>SUM(M37:N37)</f>
        <v>0</v>
      </c>
      <c r="P37" s="35"/>
      <c r="Q37" s="37"/>
      <c r="R37" s="38">
        <f>E37+J37+O37</f>
        <v>168</v>
      </c>
    </row>
    <row r="38" spans="1:18" s="12" customFormat="1" ht="18">
      <c r="A38" s="16"/>
      <c r="B38" s="58" t="s">
        <v>237</v>
      </c>
      <c r="C38" s="34">
        <v>38</v>
      </c>
      <c r="D38" s="35">
        <v>37</v>
      </c>
      <c r="E38" s="36">
        <f>SUM(C38:D38)</f>
        <v>75</v>
      </c>
      <c r="F38" s="36"/>
      <c r="G38" s="37"/>
      <c r="H38" s="34">
        <v>42</v>
      </c>
      <c r="I38" s="35">
        <v>43</v>
      </c>
      <c r="J38" s="36">
        <f>SUM(H38:I38)</f>
        <v>85</v>
      </c>
      <c r="K38" s="35"/>
      <c r="L38" s="37"/>
      <c r="M38" s="34"/>
      <c r="N38" s="35"/>
      <c r="O38" s="36">
        <f>SUM(M38:N38)</f>
        <v>0</v>
      </c>
      <c r="P38" s="35"/>
      <c r="Q38" s="37"/>
      <c r="R38" s="38">
        <f>E38+J38+O38</f>
        <v>160</v>
      </c>
    </row>
    <row r="39" spans="1:18" s="12" customFormat="1" ht="18">
      <c r="A39" s="16" t="s">
        <v>17</v>
      </c>
      <c r="B39" s="58" t="s">
        <v>239</v>
      </c>
      <c r="C39" s="34">
        <v>41</v>
      </c>
      <c r="D39" s="35">
        <v>41</v>
      </c>
      <c r="E39" s="36">
        <f>SUM(C39:D39)</f>
        <v>82</v>
      </c>
      <c r="F39" s="36"/>
      <c r="G39" s="37"/>
      <c r="H39" s="34">
        <v>39</v>
      </c>
      <c r="I39" s="35">
        <v>39</v>
      </c>
      <c r="J39" s="36">
        <f>SUM(H39:I39)</f>
        <v>78</v>
      </c>
      <c r="K39" s="35"/>
      <c r="L39" s="37"/>
      <c r="M39" s="34"/>
      <c r="N39" s="35"/>
      <c r="O39" s="36">
        <f>SUM(M39:N39)</f>
        <v>0</v>
      </c>
      <c r="P39" s="35"/>
      <c r="Q39" s="37"/>
      <c r="R39" s="38">
        <f>E39+J39+O39</f>
        <v>160</v>
      </c>
    </row>
    <row r="40" spans="2:18" s="12" customFormat="1" ht="17.25" customHeight="1" thickBot="1">
      <c r="B40" s="58" t="s">
        <v>241</v>
      </c>
      <c r="C40" s="34">
        <v>47</v>
      </c>
      <c r="D40" s="35">
        <v>47</v>
      </c>
      <c r="E40" s="41">
        <f>SUM(C40:D40)</f>
        <v>94</v>
      </c>
      <c r="F40" s="41"/>
      <c r="G40" s="42"/>
      <c r="H40" s="39">
        <v>43</v>
      </c>
      <c r="I40" s="40">
        <v>44</v>
      </c>
      <c r="J40" s="41">
        <f>SUM(H40:I40)</f>
        <v>87</v>
      </c>
      <c r="K40" s="40"/>
      <c r="L40" s="42"/>
      <c r="M40" s="39"/>
      <c r="N40" s="40"/>
      <c r="O40" s="41">
        <f>SUM(M40:N40)</f>
        <v>0</v>
      </c>
      <c r="P40" s="40"/>
      <c r="Q40" s="42"/>
      <c r="R40" s="38">
        <f>E40+J40+O40</f>
        <v>181</v>
      </c>
    </row>
    <row r="41" spans="1:20" ht="27" thickBot="1">
      <c r="A41" s="32" t="s">
        <v>17</v>
      </c>
      <c r="B41" s="44" t="s">
        <v>29</v>
      </c>
      <c r="C41" s="46" t="s">
        <v>2</v>
      </c>
      <c r="D41" s="47" t="s">
        <v>3</v>
      </c>
      <c r="E41" s="47" t="s">
        <v>4</v>
      </c>
      <c r="F41" s="47" t="s">
        <v>102</v>
      </c>
      <c r="G41" s="48">
        <f>SUM(E42:E46)-MAX(E42:E46)</f>
        <v>333</v>
      </c>
      <c r="H41" s="46" t="s">
        <v>2</v>
      </c>
      <c r="I41" s="47" t="s">
        <v>3</v>
      </c>
      <c r="J41" s="47" t="s">
        <v>4</v>
      </c>
      <c r="K41" s="47" t="s">
        <v>103</v>
      </c>
      <c r="L41" s="48">
        <f>SUM(J42:J46)-MAX(J42:J46)</f>
        <v>327</v>
      </c>
      <c r="M41" s="46" t="s">
        <v>2</v>
      </c>
      <c r="N41" s="47" t="s">
        <v>3</v>
      </c>
      <c r="O41" s="47" t="s">
        <v>4</v>
      </c>
      <c r="P41" s="47" t="s">
        <v>108</v>
      </c>
      <c r="Q41" s="48">
        <f>SUM(O42:O46)-MAX(O42:O46)</f>
        <v>0</v>
      </c>
      <c r="R41" s="49" t="s">
        <v>4</v>
      </c>
      <c r="S41" s="50" t="s">
        <v>104</v>
      </c>
      <c r="T41" s="33">
        <f>SUM(G41+L41+Q41)</f>
        <v>660</v>
      </c>
    </row>
    <row r="42" spans="1:20" ht="18">
      <c r="A42" s="14" t="s">
        <v>13</v>
      </c>
      <c r="B42" s="58" t="s">
        <v>211</v>
      </c>
      <c r="C42" s="34">
        <v>41</v>
      </c>
      <c r="D42" s="35">
        <v>44</v>
      </c>
      <c r="E42" s="36">
        <f>SUM(C42:D42)</f>
        <v>85</v>
      </c>
      <c r="F42" s="36"/>
      <c r="G42" s="37"/>
      <c r="H42" s="34">
        <v>43</v>
      </c>
      <c r="I42" s="35">
        <v>39</v>
      </c>
      <c r="J42" s="36">
        <f>SUM(H42:I42)</f>
        <v>82</v>
      </c>
      <c r="K42" s="35"/>
      <c r="L42" s="37"/>
      <c r="M42" s="34"/>
      <c r="N42" s="35"/>
      <c r="O42" s="36">
        <f>SUM(M42:N42)</f>
        <v>0</v>
      </c>
      <c r="P42" s="35"/>
      <c r="Q42" s="37"/>
      <c r="R42" s="38">
        <f>E42+J42+O42</f>
        <v>167</v>
      </c>
      <c r="S42" s="12"/>
      <c r="T42" s="12"/>
    </row>
    <row r="43" spans="1:20" ht="18">
      <c r="A43" s="13" t="s">
        <v>106</v>
      </c>
      <c r="B43" s="58" t="s">
        <v>212</v>
      </c>
      <c r="C43" s="34">
        <v>43</v>
      </c>
      <c r="D43" s="35">
        <v>37</v>
      </c>
      <c r="E43" s="36">
        <f>SUM(C43:D43)</f>
        <v>80</v>
      </c>
      <c r="F43" s="36"/>
      <c r="G43" s="37"/>
      <c r="H43" s="34">
        <v>39</v>
      </c>
      <c r="I43" s="35">
        <v>41</v>
      </c>
      <c r="J43" s="36">
        <f>SUM(H43:I43)</f>
        <v>80</v>
      </c>
      <c r="K43" s="35"/>
      <c r="L43" s="37"/>
      <c r="M43" s="34"/>
      <c r="N43" s="35"/>
      <c r="O43" s="36">
        <f>SUM(M43:N43)</f>
        <v>0</v>
      </c>
      <c r="P43" s="35"/>
      <c r="Q43" s="37"/>
      <c r="R43" s="38">
        <f>E43+J43+O43</f>
        <v>160</v>
      </c>
      <c r="S43" s="12"/>
      <c r="T43" s="12"/>
    </row>
    <row r="44" spans="1:20" ht="18">
      <c r="A44" s="16"/>
      <c r="B44" s="58" t="s">
        <v>213</v>
      </c>
      <c r="C44" s="56">
        <v>40</v>
      </c>
      <c r="D44" s="35">
        <v>43</v>
      </c>
      <c r="E44" s="36">
        <f>SUM(C44:D44)</f>
        <v>83</v>
      </c>
      <c r="F44" s="36"/>
      <c r="G44" s="37"/>
      <c r="H44" s="34">
        <v>41</v>
      </c>
      <c r="I44" s="35">
        <v>40</v>
      </c>
      <c r="J44" s="36">
        <f>SUM(H44:I44)</f>
        <v>81</v>
      </c>
      <c r="K44" s="35"/>
      <c r="L44" s="37"/>
      <c r="M44" s="34"/>
      <c r="N44" s="35"/>
      <c r="O44" s="36">
        <f>SUM(M44:N44)</f>
        <v>0</v>
      </c>
      <c r="P44" s="35"/>
      <c r="Q44" s="37"/>
      <c r="R44" s="38">
        <f>E44+J44+O44</f>
        <v>164</v>
      </c>
      <c r="S44" s="12"/>
      <c r="T44" s="12"/>
    </row>
    <row r="45" spans="1:20" ht="18">
      <c r="A45" s="16" t="s">
        <v>17</v>
      </c>
      <c r="B45" s="58" t="s">
        <v>214</v>
      </c>
      <c r="C45" s="34">
        <v>41</v>
      </c>
      <c r="D45" s="35">
        <v>44</v>
      </c>
      <c r="E45" s="36">
        <f>SUM(C45:D45)</f>
        <v>85</v>
      </c>
      <c r="F45" s="36"/>
      <c r="G45" s="37"/>
      <c r="H45" s="34">
        <v>47</v>
      </c>
      <c r="I45" s="35">
        <v>37</v>
      </c>
      <c r="J45" s="36">
        <f>SUM(H45:I45)</f>
        <v>84</v>
      </c>
      <c r="K45" s="35"/>
      <c r="L45" s="37"/>
      <c r="M45" s="34"/>
      <c r="N45" s="35"/>
      <c r="O45" s="36">
        <f>SUM(M45:N45)</f>
        <v>0</v>
      </c>
      <c r="P45" s="35"/>
      <c r="Q45" s="37"/>
      <c r="R45" s="38">
        <f>E45+J45+O45</f>
        <v>169</v>
      </c>
      <c r="S45" s="12"/>
      <c r="T45" s="12"/>
    </row>
    <row r="46" spans="1:20" ht="18.75" thickBot="1">
      <c r="A46" s="12"/>
      <c r="B46" s="58" t="s">
        <v>215</v>
      </c>
      <c r="C46" s="39">
        <v>40</v>
      </c>
      <c r="D46" s="40">
        <v>48</v>
      </c>
      <c r="E46" s="41">
        <f>SUM(C46:D46)</f>
        <v>88</v>
      </c>
      <c r="F46" s="41"/>
      <c r="G46" s="42"/>
      <c r="H46" s="39">
        <v>48</v>
      </c>
      <c r="I46" s="40">
        <v>45</v>
      </c>
      <c r="J46" s="41">
        <f>SUM(H46:I46)</f>
        <v>93</v>
      </c>
      <c r="K46" s="40"/>
      <c r="L46" s="42"/>
      <c r="M46" s="39"/>
      <c r="N46" s="40"/>
      <c r="O46" s="41">
        <f>SUM(M46:N46)</f>
        <v>0</v>
      </c>
      <c r="P46" s="40"/>
      <c r="Q46" s="42"/>
      <c r="R46" s="38">
        <f>E46+J46+O46</f>
        <v>181</v>
      </c>
      <c r="S46" s="12"/>
      <c r="T46" s="12"/>
    </row>
    <row r="47" spans="1:20" ht="27" thickBot="1">
      <c r="A47" s="32" t="s">
        <v>17</v>
      </c>
      <c r="B47" s="44" t="s">
        <v>181</v>
      </c>
      <c r="C47" s="46" t="s">
        <v>2</v>
      </c>
      <c r="D47" s="47" t="s">
        <v>3</v>
      </c>
      <c r="E47" s="47" t="s">
        <v>4</v>
      </c>
      <c r="F47" s="47" t="s">
        <v>102</v>
      </c>
      <c r="G47" s="48">
        <f>SUM(E48:E52)-MAX(E48:E52)</f>
        <v>353</v>
      </c>
      <c r="H47" s="46" t="s">
        <v>2</v>
      </c>
      <c r="I47" s="47" t="s">
        <v>3</v>
      </c>
      <c r="J47" s="47" t="s">
        <v>4</v>
      </c>
      <c r="K47" s="47" t="s">
        <v>103</v>
      </c>
      <c r="L47" s="48">
        <f>SUM(J48:J52)-MAX(J48:J52)</f>
        <v>340</v>
      </c>
      <c r="M47" s="46" t="s">
        <v>2</v>
      </c>
      <c r="N47" s="47" t="s">
        <v>3</v>
      </c>
      <c r="O47" s="47" t="s">
        <v>4</v>
      </c>
      <c r="P47" s="47" t="s">
        <v>108</v>
      </c>
      <c r="Q47" s="48">
        <f>SUM(O48:O52)-MAX(O48:O52)</f>
        <v>0</v>
      </c>
      <c r="R47" s="49" t="s">
        <v>4</v>
      </c>
      <c r="S47" s="50" t="s">
        <v>104</v>
      </c>
      <c r="T47" s="33">
        <f>SUM(G47+L47+Q47)</f>
        <v>693</v>
      </c>
    </row>
    <row r="48" spans="1:20" ht="18">
      <c r="A48" s="14" t="s">
        <v>13</v>
      </c>
      <c r="B48" s="58" t="s">
        <v>143</v>
      </c>
      <c r="C48" s="34">
        <v>36</v>
      </c>
      <c r="D48" s="35">
        <v>39</v>
      </c>
      <c r="E48" s="36">
        <f>SUM(C48:D48)</f>
        <v>75</v>
      </c>
      <c r="F48" s="36"/>
      <c r="G48" s="37"/>
      <c r="H48" s="34">
        <v>41</v>
      </c>
      <c r="I48" s="35">
        <v>35</v>
      </c>
      <c r="J48" s="36">
        <f>SUM(H48:I48)</f>
        <v>76</v>
      </c>
      <c r="K48" s="35"/>
      <c r="L48" s="37"/>
      <c r="M48" s="34"/>
      <c r="N48" s="35"/>
      <c r="O48" s="36">
        <f>SUM(M48:N48)</f>
        <v>0</v>
      </c>
      <c r="P48" s="35"/>
      <c r="Q48" s="37"/>
      <c r="R48" s="38">
        <f>E48+J48+O48</f>
        <v>151</v>
      </c>
      <c r="S48" s="12"/>
      <c r="T48" s="12"/>
    </row>
    <row r="49" spans="1:20" ht="18">
      <c r="A49" s="13" t="s">
        <v>182</v>
      </c>
      <c r="B49" s="58" t="s">
        <v>151</v>
      </c>
      <c r="C49" s="34">
        <v>58</v>
      </c>
      <c r="D49" s="35">
        <v>65</v>
      </c>
      <c r="E49" s="36">
        <f>SUM(C49:D49)</f>
        <v>123</v>
      </c>
      <c r="F49" s="36"/>
      <c r="G49" s="37"/>
      <c r="H49" s="34">
        <v>46</v>
      </c>
      <c r="I49" s="35">
        <v>38</v>
      </c>
      <c r="J49" s="36">
        <f>SUM(H49:I49)</f>
        <v>84</v>
      </c>
      <c r="K49" s="35"/>
      <c r="L49" s="37"/>
      <c r="M49" s="34"/>
      <c r="N49" s="35"/>
      <c r="O49" s="36">
        <f>SUM(M49:N49)</f>
        <v>0</v>
      </c>
      <c r="P49" s="35"/>
      <c r="Q49" s="37"/>
      <c r="R49" s="38">
        <f>E49+J49+O49</f>
        <v>207</v>
      </c>
      <c r="S49" s="12"/>
      <c r="T49" s="12"/>
    </row>
    <row r="50" spans="1:20" ht="18">
      <c r="A50" s="16"/>
      <c r="B50" s="58" t="s">
        <v>159</v>
      </c>
      <c r="C50" s="34">
        <v>44</v>
      </c>
      <c r="D50" s="35">
        <v>48</v>
      </c>
      <c r="E50" s="36">
        <f>SUM(C50:D50)</f>
        <v>92</v>
      </c>
      <c r="F50" s="36"/>
      <c r="G50" s="37"/>
      <c r="H50" s="34">
        <v>45</v>
      </c>
      <c r="I50" s="35">
        <v>46</v>
      </c>
      <c r="J50" s="36">
        <f>SUM(H50:I50)</f>
        <v>91</v>
      </c>
      <c r="K50" s="35"/>
      <c r="L50" s="37"/>
      <c r="M50" s="34"/>
      <c r="N50" s="35"/>
      <c r="O50" s="36">
        <f>SUM(M50:N50)</f>
        <v>0</v>
      </c>
      <c r="P50" s="35"/>
      <c r="Q50" s="37"/>
      <c r="R50" s="38">
        <f>E50+J50+O50</f>
        <v>183</v>
      </c>
      <c r="S50" s="12"/>
      <c r="T50" s="12"/>
    </row>
    <row r="51" spans="1:20" ht="18">
      <c r="A51" s="16" t="s">
        <v>17</v>
      </c>
      <c r="B51" s="58" t="s">
        <v>166</v>
      </c>
      <c r="C51" s="34">
        <v>48</v>
      </c>
      <c r="D51" s="35">
        <v>46</v>
      </c>
      <c r="E51" s="36">
        <f>SUM(C51:D51)</f>
        <v>94</v>
      </c>
      <c r="F51" s="36"/>
      <c r="G51" s="37"/>
      <c r="H51" s="34">
        <v>44</v>
      </c>
      <c r="I51" s="35">
        <v>45</v>
      </c>
      <c r="J51" s="36">
        <f>SUM(H51:I51)</f>
        <v>89</v>
      </c>
      <c r="K51" s="35"/>
      <c r="L51" s="37"/>
      <c r="M51" s="34"/>
      <c r="N51" s="35"/>
      <c r="O51" s="36">
        <f>SUM(M51:N51)</f>
        <v>0</v>
      </c>
      <c r="P51" s="35"/>
      <c r="Q51" s="37"/>
      <c r="R51" s="38">
        <f>E51+J51+O51</f>
        <v>183</v>
      </c>
      <c r="S51" s="12"/>
      <c r="T51" s="12"/>
    </row>
    <row r="52" spans="1:20" ht="18.75" thickBot="1">
      <c r="A52" s="12"/>
      <c r="B52" s="58" t="s">
        <v>174</v>
      </c>
      <c r="C52" s="39">
        <v>46</v>
      </c>
      <c r="D52" s="40">
        <v>46</v>
      </c>
      <c r="E52" s="41">
        <f>SUM(C52:D52)</f>
        <v>92</v>
      </c>
      <c r="F52" s="41"/>
      <c r="G52" s="42"/>
      <c r="H52" s="39">
        <v>58</v>
      </c>
      <c r="I52" s="40">
        <v>47</v>
      </c>
      <c r="J52" s="41">
        <f>SUM(H52:I52)</f>
        <v>105</v>
      </c>
      <c r="K52" s="40"/>
      <c r="L52" s="42"/>
      <c r="M52" s="39"/>
      <c r="N52" s="40"/>
      <c r="O52" s="41">
        <f>SUM(M52:N52)</f>
        <v>0</v>
      </c>
      <c r="P52" s="40"/>
      <c r="Q52" s="42"/>
      <c r="R52" s="38">
        <f>E52+J52+O52</f>
        <v>197</v>
      </c>
      <c r="S52" s="12"/>
      <c r="T52" s="12"/>
    </row>
    <row r="53" spans="1:20" ht="27" thickBot="1">
      <c r="A53" s="32" t="s">
        <v>17</v>
      </c>
      <c r="B53" s="44" t="s">
        <v>30</v>
      </c>
      <c r="C53" s="46" t="s">
        <v>2</v>
      </c>
      <c r="D53" s="47" t="s">
        <v>3</v>
      </c>
      <c r="E53" s="47" t="s">
        <v>4</v>
      </c>
      <c r="F53" s="47" t="s">
        <v>102</v>
      </c>
      <c r="G53" s="48">
        <f>SUM(E54:E58)-MAX(E54:E58)</f>
        <v>336</v>
      </c>
      <c r="H53" s="46" t="s">
        <v>2</v>
      </c>
      <c r="I53" s="47" t="s">
        <v>3</v>
      </c>
      <c r="J53" s="47" t="s">
        <v>4</v>
      </c>
      <c r="K53" s="47" t="s">
        <v>103</v>
      </c>
      <c r="L53" s="48">
        <f>SUM(J54:J58)-MAX(J54:J58)</f>
        <v>343</v>
      </c>
      <c r="M53" s="46" t="s">
        <v>2</v>
      </c>
      <c r="N53" s="47" t="s">
        <v>3</v>
      </c>
      <c r="O53" s="47" t="s">
        <v>4</v>
      </c>
      <c r="P53" s="47" t="s">
        <v>108</v>
      </c>
      <c r="Q53" s="48">
        <f>SUM(O54:O58)-MAX(O54:O58)</f>
        <v>0</v>
      </c>
      <c r="R53" s="49" t="s">
        <v>4</v>
      </c>
      <c r="S53" s="50" t="s">
        <v>104</v>
      </c>
      <c r="T53" s="33">
        <f>SUM(G53+L53+Q53)</f>
        <v>679</v>
      </c>
    </row>
    <row r="54" spans="1:20" ht="18">
      <c r="A54" s="14" t="s">
        <v>13</v>
      </c>
      <c r="B54" s="58" t="s">
        <v>217</v>
      </c>
      <c r="C54" s="34">
        <v>41</v>
      </c>
      <c r="D54" s="35">
        <v>41</v>
      </c>
      <c r="E54" s="36">
        <f>SUM(C54:D54)</f>
        <v>82</v>
      </c>
      <c r="F54" s="36"/>
      <c r="G54" s="37"/>
      <c r="H54" s="34">
        <v>50</v>
      </c>
      <c r="I54" s="35">
        <v>50</v>
      </c>
      <c r="J54" s="36">
        <f>SUM(H54:I54)</f>
        <v>100</v>
      </c>
      <c r="K54" s="35"/>
      <c r="L54" s="37" t="s">
        <v>262</v>
      </c>
      <c r="M54" s="34"/>
      <c r="N54" s="35"/>
      <c r="O54" s="36">
        <f>SUM(M54:N54)</f>
        <v>0</v>
      </c>
      <c r="P54" s="35"/>
      <c r="Q54" s="37"/>
      <c r="R54" s="38">
        <f>E54+J54+O54</f>
        <v>182</v>
      </c>
      <c r="S54" s="12"/>
      <c r="T54" s="12"/>
    </row>
    <row r="55" spans="1:20" ht="18">
      <c r="A55" s="13" t="s">
        <v>109</v>
      </c>
      <c r="B55" s="58" t="s">
        <v>218</v>
      </c>
      <c r="C55" s="34">
        <v>41</v>
      </c>
      <c r="D55" s="35">
        <v>42</v>
      </c>
      <c r="E55" s="36">
        <f>SUM(C55:D55)</f>
        <v>83</v>
      </c>
      <c r="F55" s="36"/>
      <c r="G55" s="37"/>
      <c r="H55" s="34">
        <v>42</v>
      </c>
      <c r="I55" s="35">
        <v>41</v>
      </c>
      <c r="J55" s="36">
        <f>SUM(H55:I55)</f>
        <v>83</v>
      </c>
      <c r="K55" s="35"/>
      <c r="L55" s="37"/>
      <c r="M55" s="34"/>
      <c r="N55" s="35"/>
      <c r="O55" s="36">
        <f>SUM(M55:N55)</f>
        <v>0</v>
      </c>
      <c r="P55" s="35"/>
      <c r="Q55" s="37"/>
      <c r="R55" s="38">
        <f>E55+J55+O55</f>
        <v>166</v>
      </c>
      <c r="S55" s="12"/>
      <c r="T55" s="12"/>
    </row>
    <row r="56" spans="1:20" ht="18">
      <c r="A56" s="16"/>
      <c r="B56" s="58" t="s">
        <v>219</v>
      </c>
      <c r="C56" s="34">
        <v>42</v>
      </c>
      <c r="D56" s="35">
        <v>42</v>
      </c>
      <c r="E56" s="36">
        <f>SUM(C56:D56)</f>
        <v>84</v>
      </c>
      <c r="F56" s="36"/>
      <c r="G56" s="37"/>
      <c r="H56" s="34">
        <v>45</v>
      </c>
      <c r="I56" s="35">
        <v>42</v>
      </c>
      <c r="J56" s="36">
        <f>SUM(H56:I56)</f>
        <v>87</v>
      </c>
      <c r="K56" s="35"/>
      <c r="L56" s="37"/>
      <c r="M56" s="34"/>
      <c r="N56" s="35"/>
      <c r="O56" s="36">
        <f>SUM(M56:N56)</f>
        <v>0</v>
      </c>
      <c r="P56" s="35"/>
      <c r="Q56" s="37"/>
      <c r="R56" s="38">
        <f>E56+J56+O56</f>
        <v>171</v>
      </c>
      <c r="S56" s="12"/>
      <c r="T56" s="12"/>
    </row>
    <row r="57" spans="1:20" ht="18">
      <c r="A57" s="16" t="s">
        <v>17</v>
      </c>
      <c r="B57" s="58" t="s">
        <v>220</v>
      </c>
      <c r="C57" s="34">
        <v>43</v>
      </c>
      <c r="D57" s="35">
        <v>44</v>
      </c>
      <c r="E57" s="36">
        <f>SUM(C57:D57)</f>
        <v>87</v>
      </c>
      <c r="F57" s="36"/>
      <c r="G57" s="37"/>
      <c r="H57" s="34">
        <v>44</v>
      </c>
      <c r="I57" s="35">
        <v>43</v>
      </c>
      <c r="J57" s="36">
        <f>SUM(H57:I57)</f>
        <v>87</v>
      </c>
      <c r="K57" s="35"/>
      <c r="L57" s="37"/>
      <c r="M57" s="34"/>
      <c r="N57" s="35"/>
      <c r="O57" s="36">
        <f>SUM(M57:N57)</f>
        <v>0</v>
      </c>
      <c r="P57" s="35"/>
      <c r="Q57" s="37"/>
      <c r="R57" s="38">
        <f>E57+J57+O57</f>
        <v>174</v>
      </c>
      <c r="S57" s="12"/>
      <c r="T57" s="12"/>
    </row>
    <row r="58" spans="1:20" ht="18.75" thickBot="1">
      <c r="A58" s="12"/>
      <c r="B58" s="58" t="s">
        <v>221</v>
      </c>
      <c r="C58" s="39">
        <v>45</v>
      </c>
      <c r="D58" s="40">
        <v>46</v>
      </c>
      <c r="E58" s="41">
        <f>SUM(C58:D58)</f>
        <v>91</v>
      </c>
      <c r="F58" s="41"/>
      <c r="G58" s="42"/>
      <c r="H58" s="39">
        <v>47</v>
      </c>
      <c r="I58" s="40">
        <v>39</v>
      </c>
      <c r="J58" s="41">
        <f>SUM(H58:I58)</f>
        <v>86</v>
      </c>
      <c r="K58" s="40"/>
      <c r="L58" s="42"/>
      <c r="M58" s="39"/>
      <c r="N58" s="40"/>
      <c r="O58" s="41">
        <f>SUM(M58:N58)</f>
        <v>0</v>
      </c>
      <c r="P58" s="40"/>
      <c r="Q58" s="42"/>
      <c r="R58" s="38">
        <f>E58+J58+O58</f>
        <v>177</v>
      </c>
      <c r="S58" s="12"/>
      <c r="T58" s="12"/>
    </row>
    <row r="59" spans="1:20" ht="27" thickBot="1">
      <c r="A59" s="32" t="s">
        <v>17</v>
      </c>
      <c r="B59" s="44" t="s">
        <v>31</v>
      </c>
      <c r="C59" s="46" t="s">
        <v>2</v>
      </c>
      <c r="D59" s="47" t="s">
        <v>3</v>
      </c>
      <c r="E59" s="47" t="s">
        <v>4</v>
      </c>
      <c r="F59" s="47" t="s">
        <v>102</v>
      </c>
      <c r="G59" s="48">
        <f>SUM(E60:E64)-MAX(E60:E64)</f>
        <v>340</v>
      </c>
      <c r="H59" s="46" t="s">
        <v>2</v>
      </c>
      <c r="I59" s="47" t="s">
        <v>3</v>
      </c>
      <c r="J59" s="47" t="s">
        <v>4</v>
      </c>
      <c r="K59" s="47" t="s">
        <v>103</v>
      </c>
      <c r="L59" s="48">
        <f>SUM(J60:J64)-MAX(J60:J64)</f>
        <v>318</v>
      </c>
      <c r="M59" s="46" t="s">
        <v>2</v>
      </c>
      <c r="N59" s="47" t="s">
        <v>3</v>
      </c>
      <c r="O59" s="47" t="s">
        <v>4</v>
      </c>
      <c r="P59" s="47" t="s">
        <v>108</v>
      </c>
      <c r="Q59" s="48">
        <f>SUM(O60:O64)-MAX(O60:O64)</f>
        <v>0</v>
      </c>
      <c r="R59" s="49" t="s">
        <v>4</v>
      </c>
      <c r="S59" s="50" t="s">
        <v>104</v>
      </c>
      <c r="T59" s="33">
        <f>SUM(G59+L59+Q59)</f>
        <v>658</v>
      </c>
    </row>
    <row r="60" spans="1:20" ht="18">
      <c r="A60" s="14" t="s">
        <v>13</v>
      </c>
      <c r="B60" s="58" t="s">
        <v>145</v>
      </c>
      <c r="C60" s="34">
        <v>38</v>
      </c>
      <c r="D60" s="35">
        <v>39</v>
      </c>
      <c r="E60" s="36">
        <f>SUM(C60:D60)</f>
        <v>77</v>
      </c>
      <c r="F60" s="36"/>
      <c r="G60" s="37"/>
      <c r="H60" s="34">
        <v>41</v>
      </c>
      <c r="I60" s="35">
        <v>37</v>
      </c>
      <c r="J60" s="36">
        <f>SUM(H60:I60)</f>
        <v>78</v>
      </c>
      <c r="K60" s="35"/>
      <c r="L60" s="37"/>
      <c r="M60" s="34"/>
      <c r="N60" s="35"/>
      <c r="O60" s="36">
        <f>SUM(M60:N60)</f>
        <v>0</v>
      </c>
      <c r="P60" s="35"/>
      <c r="Q60" s="37"/>
      <c r="R60" s="38">
        <f>E60+J60+O60</f>
        <v>155</v>
      </c>
      <c r="S60" s="12"/>
      <c r="T60" s="12"/>
    </row>
    <row r="61" spans="1:20" ht="18">
      <c r="A61" s="13" t="s">
        <v>110</v>
      </c>
      <c r="B61" s="58" t="s">
        <v>153</v>
      </c>
      <c r="C61" s="34">
        <v>45</v>
      </c>
      <c r="D61" s="35">
        <v>42</v>
      </c>
      <c r="E61" s="36">
        <f>SUM(C61:D61)</f>
        <v>87</v>
      </c>
      <c r="F61" s="36"/>
      <c r="G61" s="37"/>
      <c r="H61" s="34">
        <v>39</v>
      </c>
      <c r="I61" s="35">
        <v>37</v>
      </c>
      <c r="J61" s="36">
        <f>SUM(H61:I61)</f>
        <v>76</v>
      </c>
      <c r="K61" s="35"/>
      <c r="L61" s="37"/>
      <c r="M61" s="34"/>
      <c r="N61" s="35"/>
      <c r="O61" s="36">
        <f>SUM(M61:N61)</f>
        <v>0</v>
      </c>
      <c r="P61" s="35"/>
      <c r="Q61" s="37"/>
      <c r="R61" s="38">
        <f>E61+J61+O61</f>
        <v>163</v>
      </c>
      <c r="S61" s="12"/>
      <c r="T61" s="12"/>
    </row>
    <row r="62" spans="1:20" ht="18">
      <c r="A62" s="16"/>
      <c r="B62" s="58" t="s">
        <v>161</v>
      </c>
      <c r="C62" s="34">
        <v>43</v>
      </c>
      <c r="D62" s="35">
        <v>49</v>
      </c>
      <c r="E62" s="36">
        <f>SUM(C62:D62)</f>
        <v>92</v>
      </c>
      <c r="F62" s="36"/>
      <c r="G62" s="37"/>
      <c r="H62" s="34">
        <v>45</v>
      </c>
      <c r="I62" s="35">
        <v>41</v>
      </c>
      <c r="J62" s="36">
        <f>SUM(H62:I62)</f>
        <v>86</v>
      </c>
      <c r="K62" s="35"/>
      <c r="L62" s="37"/>
      <c r="M62" s="34"/>
      <c r="N62" s="35"/>
      <c r="O62" s="36">
        <f>SUM(M62:N62)</f>
        <v>0</v>
      </c>
      <c r="P62" s="35"/>
      <c r="Q62" s="37"/>
      <c r="R62" s="38">
        <f>E62+J62+O62</f>
        <v>178</v>
      </c>
      <c r="S62" s="12"/>
      <c r="T62" s="12"/>
    </row>
    <row r="63" spans="1:20" ht="18">
      <c r="A63" s="16" t="s">
        <v>17</v>
      </c>
      <c r="B63" s="58" t="s">
        <v>168</v>
      </c>
      <c r="C63" s="34">
        <v>47</v>
      </c>
      <c r="D63" s="35">
        <v>38</v>
      </c>
      <c r="E63" s="36">
        <f>SUM(C63:D63)</f>
        <v>85</v>
      </c>
      <c r="F63" s="36"/>
      <c r="G63" s="37"/>
      <c r="H63" s="34">
        <v>39</v>
      </c>
      <c r="I63" s="35">
        <v>39</v>
      </c>
      <c r="J63" s="36">
        <f>SUM(H63:I63)</f>
        <v>78</v>
      </c>
      <c r="K63" s="35"/>
      <c r="L63" s="37"/>
      <c r="M63" s="34"/>
      <c r="N63" s="35"/>
      <c r="O63" s="36">
        <f>SUM(M63:N63)</f>
        <v>0</v>
      </c>
      <c r="P63" s="35"/>
      <c r="Q63" s="37"/>
      <c r="R63" s="38">
        <f>E63+J63+O63</f>
        <v>163</v>
      </c>
      <c r="S63" s="12"/>
      <c r="T63" s="12"/>
    </row>
    <row r="64" spans="1:20" ht="18.75" thickBot="1">
      <c r="A64" s="12"/>
      <c r="B64" s="58" t="s">
        <v>176</v>
      </c>
      <c r="C64" s="39">
        <v>43</v>
      </c>
      <c r="D64" s="40">
        <v>48</v>
      </c>
      <c r="E64" s="41">
        <f>SUM(C64:D64)</f>
        <v>91</v>
      </c>
      <c r="F64" s="41"/>
      <c r="G64" s="42"/>
      <c r="H64" s="39">
        <v>59</v>
      </c>
      <c r="I64" s="40">
        <v>41</v>
      </c>
      <c r="J64" s="41">
        <f>SUM(H64:I64)</f>
        <v>100</v>
      </c>
      <c r="K64" s="40"/>
      <c r="L64" s="42"/>
      <c r="M64" s="39"/>
      <c r="N64" s="40"/>
      <c r="O64" s="41">
        <f>SUM(M64:N64)</f>
        <v>0</v>
      </c>
      <c r="P64" s="40"/>
      <c r="Q64" s="42"/>
      <c r="R64" s="38">
        <f>E64+J64+O64</f>
        <v>191</v>
      </c>
      <c r="S64" s="12"/>
      <c r="T64" s="12"/>
    </row>
    <row r="65" spans="1:20" ht="27" thickBot="1">
      <c r="A65" s="32" t="s">
        <v>17</v>
      </c>
      <c r="B65" s="44" t="s">
        <v>12</v>
      </c>
      <c r="C65" s="46" t="s">
        <v>2</v>
      </c>
      <c r="D65" s="47" t="s">
        <v>3</v>
      </c>
      <c r="E65" s="47" t="s">
        <v>4</v>
      </c>
      <c r="F65" s="47" t="s">
        <v>102</v>
      </c>
      <c r="G65" s="48">
        <f>SUM(E66:E70)-MAX(E66:E70)</f>
        <v>377</v>
      </c>
      <c r="H65" s="46" t="s">
        <v>2</v>
      </c>
      <c r="I65" s="47" t="s">
        <v>3</v>
      </c>
      <c r="J65" s="47" t="s">
        <v>4</v>
      </c>
      <c r="K65" s="47" t="s">
        <v>103</v>
      </c>
      <c r="L65" s="48">
        <f>SUM(J66:J70)-MAX(J66:J70)</f>
        <v>344</v>
      </c>
      <c r="M65" s="46" t="s">
        <v>2</v>
      </c>
      <c r="N65" s="47" t="s">
        <v>3</v>
      </c>
      <c r="O65" s="47" t="s">
        <v>4</v>
      </c>
      <c r="P65" s="47" t="s">
        <v>108</v>
      </c>
      <c r="Q65" s="48">
        <f>SUM(O66:O70)-MAX(O66:O70)</f>
        <v>0</v>
      </c>
      <c r="R65" s="49" t="s">
        <v>4</v>
      </c>
      <c r="S65" s="50" t="s">
        <v>104</v>
      </c>
      <c r="T65" s="33">
        <f>SUM(G65+L65+Q65)</f>
        <v>721</v>
      </c>
    </row>
    <row r="66" spans="1:20" ht="18">
      <c r="A66" s="14" t="s">
        <v>13</v>
      </c>
      <c r="B66" s="58" t="s">
        <v>139</v>
      </c>
      <c r="C66" s="34">
        <v>42</v>
      </c>
      <c r="D66" s="35">
        <v>41</v>
      </c>
      <c r="E66" s="36">
        <f>SUM(C66:D66)</f>
        <v>83</v>
      </c>
      <c r="F66" s="36"/>
      <c r="G66" s="37"/>
      <c r="H66" s="34">
        <v>41</v>
      </c>
      <c r="I66" s="35">
        <v>47</v>
      </c>
      <c r="J66" s="36">
        <f>SUM(H66:I66)</f>
        <v>88</v>
      </c>
      <c r="K66" s="35"/>
      <c r="L66" s="37"/>
      <c r="M66" s="34"/>
      <c r="N66" s="35"/>
      <c r="O66" s="36">
        <f>SUM(M66:N66)</f>
        <v>0</v>
      </c>
      <c r="P66" s="35"/>
      <c r="Q66" s="37"/>
      <c r="R66" s="38">
        <f>E66+J66+O66</f>
        <v>171</v>
      </c>
      <c r="S66" s="12"/>
      <c r="T66" s="12"/>
    </row>
    <row r="67" spans="1:20" ht="18">
      <c r="A67" s="13" t="s">
        <v>183</v>
      </c>
      <c r="B67" s="58" t="s">
        <v>147</v>
      </c>
      <c r="C67" s="34">
        <v>50</v>
      </c>
      <c r="D67" s="35">
        <v>46</v>
      </c>
      <c r="E67" s="36">
        <f>SUM(C67:D67)</f>
        <v>96</v>
      </c>
      <c r="F67" s="36"/>
      <c r="G67" s="37"/>
      <c r="H67" s="34">
        <v>44</v>
      </c>
      <c r="I67" s="35">
        <v>42</v>
      </c>
      <c r="J67" s="36">
        <f>SUM(H67:I67)</f>
        <v>86</v>
      </c>
      <c r="K67" s="35"/>
      <c r="L67" s="37"/>
      <c r="M67" s="34"/>
      <c r="N67" s="35"/>
      <c r="O67" s="36">
        <f>SUM(M67:N67)</f>
        <v>0</v>
      </c>
      <c r="P67" s="35"/>
      <c r="Q67" s="37"/>
      <c r="R67" s="38">
        <f>E67+J67+O67</f>
        <v>182</v>
      </c>
      <c r="S67" s="12"/>
      <c r="T67" s="12"/>
    </row>
    <row r="68" spans="1:20" ht="18">
      <c r="A68" s="16"/>
      <c r="B68" s="58" t="s">
        <v>155</v>
      </c>
      <c r="C68" s="34">
        <v>56</v>
      </c>
      <c r="D68" s="35">
        <v>51</v>
      </c>
      <c r="E68" s="36">
        <f>SUM(C68:D68)</f>
        <v>107</v>
      </c>
      <c r="F68" s="36"/>
      <c r="G68" s="37"/>
      <c r="H68" s="34">
        <v>42</v>
      </c>
      <c r="I68" s="35">
        <v>39</v>
      </c>
      <c r="J68" s="36">
        <f>SUM(H68:I68)</f>
        <v>81</v>
      </c>
      <c r="K68" s="35"/>
      <c r="L68" s="37"/>
      <c r="M68" s="34"/>
      <c r="N68" s="35"/>
      <c r="O68" s="36">
        <f>SUM(M68:N68)</f>
        <v>0</v>
      </c>
      <c r="P68" s="35"/>
      <c r="Q68" s="37"/>
      <c r="R68" s="38">
        <f>E68+J68+O68</f>
        <v>188</v>
      </c>
      <c r="S68" s="12"/>
      <c r="T68" s="12"/>
    </row>
    <row r="69" spans="1:20" ht="18">
      <c r="A69" s="16" t="s">
        <v>17</v>
      </c>
      <c r="B69" s="58" t="s">
        <v>170</v>
      </c>
      <c r="C69" s="34">
        <v>45</v>
      </c>
      <c r="D69" s="35">
        <v>46</v>
      </c>
      <c r="E69" s="36">
        <f>SUM(C69:D69)</f>
        <v>91</v>
      </c>
      <c r="F69" s="36"/>
      <c r="G69" s="37"/>
      <c r="H69" s="34">
        <v>46</v>
      </c>
      <c r="I69" s="35">
        <v>43</v>
      </c>
      <c r="J69" s="36">
        <f>SUM(H69:I69)</f>
        <v>89</v>
      </c>
      <c r="K69" s="35"/>
      <c r="L69" s="37"/>
      <c r="M69" s="34"/>
      <c r="N69" s="35"/>
      <c r="O69" s="36">
        <f>SUM(M69:N69)</f>
        <v>0</v>
      </c>
      <c r="P69" s="35"/>
      <c r="Q69" s="37"/>
      <c r="R69" s="38">
        <f>E69+J69+O69</f>
        <v>180</v>
      </c>
      <c r="S69" s="12"/>
      <c r="T69" s="12"/>
    </row>
    <row r="70" spans="1:20" ht="18.75" thickBot="1">
      <c r="A70" s="12"/>
      <c r="B70" s="58" t="s">
        <v>208</v>
      </c>
      <c r="C70" s="39">
        <v>58</v>
      </c>
      <c r="D70" s="40">
        <v>55</v>
      </c>
      <c r="E70" s="41">
        <f>SUM(C70:D70)</f>
        <v>113</v>
      </c>
      <c r="F70" s="41"/>
      <c r="G70" s="42"/>
      <c r="H70" s="39">
        <v>50</v>
      </c>
      <c r="I70" s="40">
        <v>50</v>
      </c>
      <c r="J70" s="41">
        <f>SUM(H70:I70)</f>
        <v>100</v>
      </c>
      <c r="K70" s="40"/>
      <c r="L70" s="42" t="s">
        <v>262</v>
      </c>
      <c r="M70" s="39"/>
      <c r="N70" s="40"/>
      <c r="O70" s="41">
        <f>SUM(M70:N70)</f>
        <v>0</v>
      </c>
      <c r="P70" s="40"/>
      <c r="Q70" s="42"/>
      <c r="R70" s="38">
        <f>E70+J70+O70</f>
        <v>213</v>
      </c>
      <c r="S70" s="12"/>
      <c r="T70" s="12"/>
    </row>
    <row r="71" spans="1:20" ht="27" thickBot="1">
      <c r="A71" s="32" t="s">
        <v>17</v>
      </c>
      <c r="B71" s="44" t="s">
        <v>28</v>
      </c>
      <c r="C71" s="46" t="s">
        <v>2</v>
      </c>
      <c r="D71" s="47" t="s">
        <v>3</v>
      </c>
      <c r="E71" s="47" t="s">
        <v>4</v>
      </c>
      <c r="F71" s="47" t="s">
        <v>102</v>
      </c>
      <c r="G71" s="48">
        <f>SUM(E72:E76)-MAX(E72:E76)</f>
        <v>346</v>
      </c>
      <c r="H71" s="46" t="s">
        <v>2</v>
      </c>
      <c r="I71" s="47" t="s">
        <v>3</v>
      </c>
      <c r="J71" s="47" t="s">
        <v>4</v>
      </c>
      <c r="K71" s="47" t="s">
        <v>103</v>
      </c>
      <c r="L71" s="48">
        <f>SUM(J72:J76)-MAX(J72:J76)</f>
        <v>356</v>
      </c>
      <c r="M71" s="46" t="s">
        <v>2</v>
      </c>
      <c r="N71" s="47" t="s">
        <v>3</v>
      </c>
      <c r="O71" s="47" t="s">
        <v>4</v>
      </c>
      <c r="P71" s="47" t="s">
        <v>108</v>
      </c>
      <c r="Q71" s="48">
        <f>SUM(O72:O76)-MAX(O72:O76)</f>
        <v>0</v>
      </c>
      <c r="R71" s="49" t="s">
        <v>4</v>
      </c>
      <c r="S71" s="50" t="s">
        <v>104</v>
      </c>
      <c r="T71" s="33">
        <f>SUM(G71+L71+Q71)</f>
        <v>702</v>
      </c>
    </row>
    <row r="72" spans="1:20" ht="18">
      <c r="A72" s="14" t="s">
        <v>13</v>
      </c>
      <c r="B72" s="58" t="s">
        <v>115</v>
      </c>
      <c r="C72" s="34">
        <v>39</v>
      </c>
      <c r="D72" s="35">
        <v>39</v>
      </c>
      <c r="E72" s="36">
        <f>SUM(C72:D72)</f>
        <v>78</v>
      </c>
      <c r="F72" s="36"/>
      <c r="G72" s="37"/>
      <c r="H72" s="34">
        <v>38</v>
      </c>
      <c r="I72" s="35">
        <v>37</v>
      </c>
      <c r="J72" s="36">
        <f>SUM(H72:I72)</f>
        <v>75</v>
      </c>
      <c r="K72" s="35"/>
      <c r="L72" s="37"/>
      <c r="M72" s="34"/>
      <c r="N72" s="35"/>
      <c r="O72" s="36">
        <f>SUM(M72:N72)</f>
        <v>0</v>
      </c>
      <c r="P72" s="35"/>
      <c r="Q72" s="37"/>
      <c r="R72" s="38">
        <f>E72+J72+O72</f>
        <v>153</v>
      </c>
      <c r="S72" s="12"/>
      <c r="T72" s="12"/>
    </row>
    <row r="73" spans="1:20" ht="18">
      <c r="A73" s="13" t="s">
        <v>112</v>
      </c>
      <c r="B73" s="58" t="s">
        <v>120</v>
      </c>
      <c r="C73" s="34">
        <v>45</v>
      </c>
      <c r="D73" s="35">
        <v>46</v>
      </c>
      <c r="E73" s="36">
        <f>SUM(C73:D73)</f>
        <v>91</v>
      </c>
      <c r="F73" s="36"/>
      <c r="G73" s="37"/>
      <c r="H73" s="34">
        <v>50</v>
      </c>
      <c r="I73" s="35">
        <v>49</v>
      </c>
      <c r="J73" s="36">
        <f>SUM(H73:I73)</f>
        <v>99</v>
      </c>
      <c r="K73" s="35"/>
      <c r="L73" s="37"/>
      <c r="M73" s="34"/>
      <c r="N73" s="35"/>
      <c r="O73" s="36">
        <f>SUM(M73:N73)</f>
        <v>0</v>
      </c>
      <c r="P73" s="35"/>
      <c r="Q73" s="37"/>
      <c r="R73" s="38">
        <f>E73+J73+O73</f>
        <v>190</v>
      </c>
      <c r="S73" s="12"/>
      <c r="T73" s="12"/>
    </row>
    <row r="74" spans="1:20" ht="18">
      <c r="A74" s="16"/>
      <c r="B74" s="58" t="s">
        <v>125</v>
      </c>
      <c r="C74" s="34">
        <v>42</v>
      </c>
      <c r="D74" s="35">
        <v>44</v>
      </c>
      <c r="E74" s="36">
        <f>SUM(C74:D74)</f>
        <v>86</v>
      </c>
      <c r="F74" s="36"/>
      <c r="G74" s="37"/>
      <c r="H74" s="34">
        <v>41</v>
      </c>
      <c r="I74" s="35">
        <v>42</v>
      </c>
      <c r="J74" s="36">
        <f>SUM(H74:I74)</f>
        <v>83</v>
      </c>
      <c r="K74" s="35"/>
      <c r="L74" s="37"/>
      <c r="M74" s="34"/>
      <c r="N74" s="35"/>
      <c r="O74" s="36">
        <f>SUM(M74:N74)</f>
        <v>0</v>
      </c>
      <c r="P74" s="35"/>
      <c r="Q74" s="37"/>
      <c r="R74" s="38">
        <f>E74+J74+O74</f>
        <v>169</v>
      </c>
      <c r="S74" s="12"/>
      <c r="T74" s="12"/>
    </row>
    <row r="75" spans="1:20" ht="18">
      <c r="A75" s="16" t="s">
        <v>17</v>
      </c>
      <c r="B75" s="58" t="s">
        <v>130</v>
      </c>
      <c r="C75" s="34">
        <v>45</v>
      </c>
      <c r="D75" s="35">
        <v>46</v>
      </c>
      <c r="E75" s="36">
        <f>SUM(C75:D75)</f>
        <v>91</v>
      </c>
      <c r="F75" s="36"/>
      <c r="G75" s="37"/>
      <c r="H75" s="34">
        <v>49</v>
      </c>
      <c r="I75" s="35">
        <v>50</v>
      </c>
      <c r="J75" s="36">
        <f>SUM(H75:I75)</f>
        <v>99</v>
      </c>
      <c r="K75" s="35"/>
      <c r="L75" s="37"/>
      <c r="M75" s="34"/>
      <c r="N75" s="35"/>
      <c r="O75" s="36">
        <f>SUM(M75:N75)</f>
        <v>0</v>
      </c>
      <c r="P75" s="35"/>
      <c r="Q75" s="37"/>
      <c r="R75" s="38">
        <f>E75+J75+O75</f>
        <v>190</v>
      </c>
      <c r="S75" s="12"/>
      <c r="T75" s="12"/>
    </row>
    <row r="76" spans="1:20" ht="18.75" thickBot="1">
      <c r="A76" s="12"/>
      <c r="B76" s="58" t="s">
        <v>135</v>
      </c>
      <c r="C76" s="39">
        <v>47</v>
      </c>
      <c r="D76" s="40">
        <v>47</v>
      </c>
      <c r="E76" s="41">
        <f>SUM(C76:D76)</f>
        <v>94</v>
      </c>
      <c r="F76" s="41"/>
      <c r="G76" s="42"/>
      <c r="H76" s="39">
        <v>51</v>
      </c>
      <c r="I76" s="40">
        <v>52</v>
      </c>
      <c r="J76" s="41">
        <f>SUM(H76:I76)</f>
        <v>103</v>
      </c>
      <c r="K76" s="40"/>
      <c r="L76" s="42"/>
      <c r="M76" s="39"/>
      <c r="N76" s="40"/>
      <c r="O76" s="41">
        <f>SUM(M76:N76)</f>
        <v>0</v>
      </c>
      <c r="P76" s="40"/>
      <c r="Q76" s="42"/>
      <c r="R76" s="38">
        <f>E76+J76+O76</f>
        <v>197</v>
      </c>
      <c r="S76" s="12"/>
      <c r="T76" s="12"/>
    </row>
    <row r="77" spans="1:20" ht="27" thickBot="1">
      <c r="A77" s="32" t="s">
        <v>17</v>
      </c>
      <c r="B77" s="44" t="s">
        <v>184</v>
      </c>
      <c r="C77" s="46" t="s">
        <v>2</v>
      </c>
      <c r="D77" s="47" t="s">
        <v>3</v>
      </c>
      <c r="E77" s="47" t="s">
        <v>4</v>
      </c>
      <c r="F77" s="47" t="s">
        <v>102</v>
      </c>
      <c r="G77" s="48"/>
      <c r="H77" s="46" t="s">
        <v>2</v>
      </c>
      <c r="I77" s="47" t="s">
        <v>3</v>
      </c>
      <c r="J77" s="47" t="s">
        <v>4</v>
      </c>
      <c r="K77" s="47" t="s">
        <v>103</v>
      </c>
      <c r="L77" s="48"/>
      <c r="M77" s="46" t="s">
        <v>2</v>
      </c>
      <c r="N77" s="47" t="s">
        <v>3</v>
      </c>
      <c r="O77" s="47" t="s">
        <v>4</v>
      </c>
      <c r="P77" s="47" t="s">
        <v>108</v>
      </c>
      <c r="Q77" s="48"/>
      <c r="R77" s="60" t="s">
        <v>4</v>
      </c>
      <c r="S77" s="50" t="s">
        <v>104</v>
      </c>
      <c r="T77" s="33"/>
    </row>
    <row r="78" spans="1:20" ht="16.5">
      <c r="A78" s="14"/>
      <c r="B78" s="55" t="s">
        <v>199</v>
      </c>
      <c r="C78" s="34">
        <v>47</v>
      </c>
      <c r="D78" s="35">
        <v>47</v>
      </c>
      <c r="E78" s="36">
        <f>SUM(C78:D78)</f>
        <v>94</v>
      </c>
      <c r="F78" s="36"/>
      <c r="G78" s="37"/>
      <c r="H78" s="34">
        <v>47</v>
      </c>
      <c r="I78" s="35">
        <v>47</v>
      </c>
      <c r="J78" s="36">
        <f>SUM(H78:I78)</f>
        <v>94</v>
      </c>
      <c r="K78" s="35"/>
      <c r="L78" s="37"/>
      <c r="M78" s="34"/>
      <c r="N78" s="35"/>
      <c r="O78" s="36">
        <f>SUM(M78:N78)</f>
        <v>0</v>
      </c>
      <c r="P78" s="35"/>
      <c r="Q78" s="35"/>
      <c r="R78" s="61">
        <f>E78+J78+O78</f>
        <v>188</v>
      </c>
      <c r="S78" s="12"/>
      <c r="T78" s="12"/>
    </row>
    <row r="79" spans="1:20" ht="16.5">
      <c r="A79" s="13"/>
      <c r="B79" s="55" t="s">
        <v>209</v>
      </c>
      <c r="C79" s="34">
        <v>52</v>
      </c>
      <c r="D79" s="35">
        <v>55</v>
      </c>
      <c r="E79" s="36">
        <f>SUM(C79:D79)</f>
        <v>107</v>
      </c>
      <c r="F79" s="36"/>
      <c r="G79" s="37"/>
      <c r="H79" s="34">
        <v>52</v>
      </c>
      <c r="I79" s="35">
        <v>53</v>
      </c>
      <c r="J79" s="36">
        <f>SUM(H79:I79)</f>
        <v>105</v>
      </c>
      <c r="K79" s="35"/>
      <c r="L79" s="37"/>
      <c r="M79" s="34"/>
      <c r="N79" s="35"/>
      <c r="O79" s="36">
        <f>SUM(M79:N79)</f>
        <v>0</v>
      </c>
      <c r="P79" s="35"/>
      <c r="Q79" s="35"/>
      <c r="R79" s="38">
        <f>E79+J79+O79</f>
        <v>212</v>
      </c>
      <c r="S79" s="12"/>
      <c r="T79" s="12"/>
    </row>
    <row r="80" spans="1:20" ht="16.5">
      <c r="A80" s="13"/>
      <c r="B80" s="55" t="s">
        <v>261</v>
      </c>
      <c r="C80" s="34">
        <v>42</v>
      </c>
      <c r="D80" s="35">
        <v>43</v>
      </c>
      <c r="E80" s="36">
        <f>SUM(C80:D80)</f>
        <v>85</v>
      </c>
      <c r="F80" s="36"/>
      <c r="G80" s="37"/>
      <c r="H80" s="34">
        <v>40</v>
      </c>
      <c r="I80" s="35">
        <v>45</v>
      </c>
      <c r="J80" s="36">
        <f>SUM(H80:I80)</f>
        <v>85</v>
      </c>
      <c r="K80" s="35"/>
      <c r="L80" s="37"/>
      <c r="M80" s="34"/>
      <c r="N80" s="35"/>
      <c r="O80" s="36">
        <f>SUM(M80:N80)</f>
        <v>0</v>
      </c>
      <c r="P80" s="35"/>
      <c r="Q80" s="35"/>
      <c r="R80" s="38">
        <f>E80+J80+O80</f>
        <v>170</v>
      </c>
      <c r="S80" s="12"/>
      <c r="T80" s="12"/>
    </row>
    <row r="81" spans="1:20" ht="17.25" thickBot="1">
      <c r="A81" s="12"/>
      <c r="B81" s="55" t="s">
        <v>222</v>
      </c>
      <c r="C81" s="39">
        <v>43</v>
      </c>
      <c r="D81" s="40">
        <v>39</v>
      </c>
      <c r="E81" s="41">
        <f>SUM(C81:D81)</f>
        <v>82</v>
      </c>
      <c r="F81" s="41"/>
      <c r="G81" s="42"/>
      <c r="H81" s="39">
        <v>44</v>
      </c>
      <c r="I81" s="40">
        <v>42</v>
      </c>
      <c r="J81" s="41">
        <f>SUM(H81:I81)</f>
        <v>86</v>
      </c>
      <c r="K81" s="40"/>
      <c r="L81" s="42"/>
      <c r="M81" s="39"/>
      <c r="N81" s="40"/>
      <c r="O81" s="41">
        <f>SUM(M81:N81)</f>
        <v>0</v>
      </c>
      <c r="P81" s="40"/>
      <c r="Q81" s="40"/>
      <c r="R81" s="43">
        <f>E81+J81+O81</f>
        <v>168</v>
      </c>
      <c r="S81" s="12"/>
      <c r="T81" s="12"/>
    </row>
  </sheetData>
  <sheetProtection/>
  <printOptions gridLines="1"/>
  <pageMargins left="0.25" right="0.25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2" width="9.140625" style="58" customWidth="1"/>
    <col min="3" max="3" width="11.57421875" style="58" customWidth="1"/>
    <col min="4" max="4" width="24.140625" style="58" bestFit="1" customWidth="1"/>
    <col min="5" max="5" width="9.140625" style="58" customWidth="1"/>
    <col min="6" max="6" width="21.7109375" style="58" customWidth="1"/>
    <col min="7" max="7" width="9.140625" style="58" customWidth="1"/>
    <col min="8" max="8" width="21.8515625" style="58" customWidth="1"/>
    <col min="9" max="16384" width="9.140625" style="58" customWidth="1"/>
  </cols>
  <sheetData>
    <row r="1" ht="18">
      <c r="A1" s="58" t="s">
        <v>200</v>
      </c>
    </row>
    <row r="3" spans="1:8" ht="18">
      <c r="A3" s="58">
        <v>1</v>
      </c>
      <c r="C3" s="58" t="s">
        <v>114</v>
      </c>
      <c r="D3" s="58" t="s">
        <v>115</v>
      </c>
      <c r="E3" s="58" t="s">
        <v>116</v>
      </c>
      <c r="F3" s="58" t="s">
        <v>211</v>
      </c>
      <c r="G3" s="58" t="s">
        <v>117</v>
      </c>
      <c r="H3" s="58" t="s">
        <v>217</v>
      </c>
    </row>
    <row r="4" spans="1:8" ht="18">
      <c r="A4" s="58">
        <v>18</v>
      </c>
      <c r="C4" s="58" t="s">
        <v>119</v>
      </c>
      <c r="D4" s="58" t="s">
        <v>120</v>
      </c>
      <c r="E4" s="59" t="s">
        <v>121</v>
      </c>
      <c r="F4" s="58" t="s">
        <v>212</v>
      </c>
      <c r="G4" s="58" t="s">
        <v>122</v>
      </c>
      <c r="H4" s="58" t="s">
        <v>218</v>
      </c>
    </row>
    <row r="5" spans="1:8" ht="18">
      <c r="A5" s="58">
        <v>17</v>
      </c>
      <c r="C5" s="58" t="s">
        <v>124</v>
      </c>
      <c r="D5" s="58" t="s">
        <v>125</v>
      </c>
      <c r="E5" s="58" t="s">
        <v>126</v>
      </c>
      <c r="F5" s="58" t="s">
        <v>213</v>
      </c>
      <c r="G5" s="58" t="s">
        <v>127</v>
      </c>
      <c r="H5" s="58" t="s">
        <v>219</v>
      </c>
    </row>
    <row r="6" spans="1:8" ht="18">
      <c r="A6" s="58">
        <v>16</v>
      </c>
      <c r="C6" s="58" t="s">
        <v>129</v>
      </c>
      <c r="D6" s="58" t="s">
        <v>130</v>
      </c>
      <c r="E6" s="58" t="s">
        <v>131</v>
      </c>
      <c r="F6" s="58" t="s">
        <v>214</v>
      </c>
      <c r="G6" s="58" t="s">
        <v>132</v>
      </c>
      <c r="H6" s="58" t="s">
        <v>220</v>
      </c>
    </row>
    <row r="7" spans="1:8" ht="18">
      <c r="A7" s="58">
        <v>15</v>
      </c>
      <c r="C7" s="58" t="s">
        <v>134</v>
      </c>
      <c r="D7" s="58" t="s">
        <v>135</v>
      </c>
      <c r="E7" s="58" t="s">
        <v>136</v>
      </c>
      <c r="F7" s="58" t="s">
        <v>215</v>
      </c>
      <c r="G7" s="58" t="s">
        <v>137</v>
      </c>
      <c r="H7" s="58" t="s">
        <v>221</v>
      </c>
    </row>
    <row r="8" spans="1:8" ht="18">
      <c r="A8" s="58">
        <v>14</v>
      </c>
      <c r="C8" s="58" t="s">
        <v>138</v>
      </c>
      <c r="D8" s="58" t="s">
        <v>139</v>
      </c>
      <c r="E8" s="58" t="s">
        <v>140</v>
      </c>
      <c r="F8" s="58" t="s">
        <v>141</v>
      </c>
      <c r="G8" s="58" t="s">
        <v>144</v>
      </c>
      <c r="H8" s="58" t="s">
        <v>145</v>
      </c>
    </row>
    <row r="9" spans="1:8" ht="18">
      <c r="A9" s="58">
        <v>12</v>
      </c>
      <c r="C9" s="58" t="s">
        <v>146</v>
      </c>
      <c r="D9" s="58" t="s">
        <v>147</v>
      </c>
      <c r="E9" s="58" t="s">
        <v>148</v>
      </c>
      <c r="F9" s="58" t="s">
        <v>149</v>
      </c>
      <c r="G9" s="58" t="s">
        <v>152</v>
      </c>
      <c r="H9" s="58" t="s">
        <v>153</v>
      </c>
    </row>
    <row r="10" spans="1:8" ht="18">
      <c r="A10" s="58">
        <v>11</v>
      </c>
      <c r="C10" s="58" t="s">
        <v>154</v>
      </c>
      <c r="D10" s="58" t="s">
        <v>155</v>
      </c>
      <c r="E10" s="58" t="s">
        <v>156</v>
      </c>
      <c r="F10" s="58" t="s">
        <v>157</v>
      </c>
      <c r="G10" s="58" t="s">
        <v>160</v>
      </c>
      <c r="H10" s="58" t="s">
        <v>161</v>
      </c>
    </row>
    <row r="11" spans="1:8" ht="18">
      <c r="A11" s="58">
        <v>10</v>
      </c>
      <c r="C11" s="58" t="s">
        <v>162</v>
      </c>
      <c r="D11" s="58" t="s">
        <v>170</v>
      </c>
      <c r="E11" s="58" t="s">
        <v>163</v>
      </c>
      <c r="F11" s="58" t="s">
        <v>164</v>
      </c>
      <c r="G11" s="58" t="s">
        <v>167</v>
      </c>
      <c r="H11" s="58" t="s">
        <v>168</v>
      </c>
    </row>
    <row r="12" spans="1:8" ht="18">
      <c r="A12" s="58">
        <v>9</v>
      </c>
      <c r="C12" s="58" t="s">
        <v>169</v>
      </c>
      <c r="D12" s="58" t="s">
        <v>208</v>
      </c>
      <c r="E12" s="58" t="s">
        <v>171</v>
      </c>
      <c r="F12" s="58" t="s">
        <v>172</v>
      </c>
      <c r="G12" s="58" t="s">
        <v>175</v>
      </c>
      <c r="H12" s="58" t="s">
        <v>176</v>
      </c>
    </row>
    <row r="13" spans="1:8" ht="18">
      <c r="A13" s="58">
        <v>7</v>
      </c>
      <c r="C13" s="58" t="s">
        <v>118</v>
      </c>
      <c r="D13" s="58" t="s">
        <v>201</v>
      </c>
      <c r="E13" s="58" t="s">
        <v>142</v>
      </c>
      <c r="F13" s="58" t="s">
        <v>143</v>
      </c>
      <c r="G13" s="58" t="s">
        <v>178</v>
      </c>
      <c r="H13" s="58" t="s">
        <v>216</v>
      </c>
    </row>
    <row r="14" spans="1:8" ht="18">
      <c r="A14" s="58">
        <v>6</v>
      </c>
      <c r="C14" s="58" t="s">
        <v>123</v>
      </c>
      <c r="D14" s="58" t="s">
        <v>202</v>
      </c>
      <c r="E14" s="58" t="s">
        <v>150</v>
      </c>
      <c r="F14" s="58" t="s">
        <v>151</v>
      </c>
      <c r="G14" s="58" t="s">
        <v>177</v>
      </c>
      <c r="H14" s="58" t="s">
        <v>210</v>
      </c>
    </row>
    <row r="15" spans="1:10" ht="18">
      <c r="A15" s="58">
        <v>5</v>
      </c>
      <c r="C15" s="58" t="s">
        <v>128</v>
      </c>
      <c r="D15" s="58" t="s">
        <v>203</v>
      </c>
      <c r="E15" s="58" t="s">
        <v>158</v>
      </c>
      <c r="F15" s="58" t="s">
        <v>159</v>
      </c>
      <c r="G15" s="58" t="s">
        <v>179</v>
      </c>
      <c r="H15" s="58" t="s">
        <v>180</v>
      </c>
      <c r="I15" s="58" t="s">
        <v>206</v>
      </c>
      <c r="J15" s="58" t="s">
        <v>207</v>
      </c>
    </row>
    <row r="16" spans="1:10" ht="18">
      <c r="A16" s="58">
        <v>3</v>
      </c>
      <c r="C16" s="58" t="s">
        <v>133</v>
      </c>
      <c r="D16" s="58" t="s">
        <v>204</v>
      </c>
      <c r="E16" s="58" t="s">
        <v>165</v>
      </c>
      <c r="F16" s="58" t="s">
        <v>166</v>
      </c>
      <c r="G16" s="58" t="s">
        <v>185</v>
      </c>
      <c r="H16" s="58" t="s">
        <v>205</v>
      </c>
      <c r="I16" s="58" t="s">
        <v>173</v>
      </c>
      <c r="J16" s="58" t="s">
        <v>174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9.140625" style="53" customWidth="1"/>
    <col min="3" max="3" width="21.00390625" style="53" bestFit="1" customWidth="1"/>
    <col min="4" max="4" width="21.00390625" style="53" customWidth="1"/>
    <col min="5" max="5" width="24.7109375" style="53" bestFit="1" customWidth="1"/>
    <col min="6" max="6" width="24.7109375" style="53" customWidth="1"/>
    <col min="7" max="7" width="26.00390625" style="53" bestFit="1" customWidth="1"/>
    <col min="8" max="8" width="10.421875" style="53" bestFit="1" customWidth="1"/>
    <col min="9" max="9" width="17.140625" style="53" bestFit="1" customWidth="1"/>
    <col min="10" max="10" width="23.421875" style="53" bestFit="1" customWidth="1"/>
    <col min="11" max="11" width="14.28125" style="53" bestFit="1" customWidth="1"/>
    <col min="12" max="12" width="11.57421875" style="53" bestFit="1" customWidth="1"/>
    <col min="13" max="16384" width="9.140625" style="53" customWidth="1"/>
  </cols>
  <sheetData>
    <row r="1" spans="1:8" ht="18">
      <c r="A1" s="53" t="s">
        <v>196</v>
      </c>
      <c r="B1" s="54" t="s">
        <v>186</v>
      </c>
      <c r="C1" s="58" t="s">
        <v>164</v>
      </c>
      <c r="D1" s="58" t="s">
        <v>223</v>
      </c>
      <c r="E1" s="58" t="s">
        <v>242</v>
      </c>
      <c r="F1" s="58" t="s">
        <v>247</v>
      </c>
      <c r="G1" s="58" t="s">
        <v>218</v>
      </c>
      <c r="H1" s="53" t="s">
        <v>236</v>
      </c>
    </row>
    <row r="2" spans="1:8" ht="18">
      <c r="A2" s="53" t="s">
        <v>196</v>
      </c>
      <c r="B2" s="53" t="s">
        <v>187</v>
      </c>
      <c r="C2" s="58" t="s">
        <v>157</v>
      </c>
      <c r="D2" s="58" t="s">
        <v>223</v>
      </c>
      <c r="E2" s="58" t="s">
        <v>243</v>
      </c>
      <c r="F2" s="58" t="s">
        <v>247</v>
      </c>
      <c r="G2" s="58" t="s">
        <v>219</v>
      </c>
      <c r="H2" s="53" t="s">
        <v>236</v>
      </c>
    </row>
    <row r="3" spans="1:8" ht="18">
      <c r="A3" s="53" t="s">
        <v>196</v>
      </c>
      <c r="B3" s="53" t="s">
        <v>194</v>
      </c>
      <c r="C3" s="58" t="s">
        <v>141</v>
      </c>
      <c r="D3" s="58" t="s">
        <v>223</v>
      </c>
      <c r="E3" s="58" t="s">
        <v>244</v>
      </c>
      <c r="F3" s="58" t="s">
        <v>247</v>
      </c>
      <c r="G3" s="58" t="s">
        <v>220</v>
      </c>
      <c r="H3" s="53" t="s">
        <v>236</v>
      </c>
    </row>
    <row r="4" spans="1:8" ht="18">
      <c r="A4" s="53" t="s">
        <v>196</v>
      </c>
      <c r="B4" s="53" t="s">
        <v>195</v>
      </c>
      <c r="C4" s="58" t="s">
        <v>149</v>
      </c>
      <c r="D4" s="58" t="s">
        <v>223</v>
      </c>
      <c r="E4" s="58" t="s">
        <v>245</v>
      </c>
      <c r="F4" s="58" t="s">
        <v>247</v>
      </c>
      <c r="G4" s="58" t="s">
        <v>221</v>
      </c>
      <c r="H4" s="53" t="s">
        <v>236</v>
      </c>
    </row>
    <row r="5" spans="1:8" ht="18">
      <c r="A5" s="53" t="s">
        <v>196</v>
      </c>
      <c r="B5" s="53" t="s">
        <v>257</v>
      </c>
      <c r="C5" s="58" t="s">
        <v>172</v>
      </c>
      <c r="D5" s="58" t="s">
        <v>223</v>
      </c>
      <c r="E5" s="58" t="s">
        <v>246</v>
      </c>
      <c r="F5" s="58" t="s">
        <v>247</v>
      </c>
      <c r="G5" s="53" t="s">
        <v>180</v>
      </c>
      <c r="H5" s="53" t="s">
        <v>248</v>
      </c>
    </row>
    <row r="6" spans="1:8" ht="18">
      <c r="A6" s="53" t="s">
        <v>198</v>
      </c>
      <c r="B6" s="53" t="s">
        <v>258</v>
      </c>
      <c r="C6" s="58" t="s">
        <v>212</v>
      </c>
      <c r="D6" s="53" t="s">
        <v>249</v>
      </c>
      <c r="E6" s="58" t="s">
        <v>145</v>
      </c>
      <c r="F6" s="53" t="s">
        <v>226</v>
      </c>
      <c r="G6" s="58" t="s">
        <v>115</v>
      </c>
      <c r="H6" s="53" t="s">
        <v>250</v>
      </c>
    </row>
    <row r="7" spans="1:8" ht="18">
      <c r="A7" s="53" t="s">
        <v>198</v>
      </c>
      <c r="B7" s="53" t="s">
        <v>259</v>
      </c>
      <c r="C7" s="58" t="s">
        <v>213</v>
      </c>
      <c r="D7" s="53" t="s">
        <v>249</v>
      </c>
      <c r="E7" s="58" t="s">
        <v>168</v>
      </c>
      <c r="F7" s="53" t="s">
        <v>226</v>
      </c>
      <c r="G7" s="58" t="s">
        <v>125</v>
      </c>
      <c r="H7" s="53" t="s">
        <v>250</v>
      </c>
    </row>
    <row r="8" spans="1:8" ht="18">
      <c r="A8" s="53" t="s">
        <v>198</v>
      </c>
      <c r="B8" s="53" t="s">
        <v>191</v>
      </c>
      <c r="C8" s="58" t="s">
        <v>211</v>
      </c>
      <c r="D8" s="53" t="s">
        <v>249</v>
      </c>
      <c r="E8" s="58" t="s">
        <v>153</v>
      </c>
      <c r="F8" s="53" t="s">
        <v>226</v>
      </c>
      <c r="G8" s="58" t="s">
        <v>120</v>
      </c>
      <c r="H8" s="53" t="s">
        <v>250</v>
      </c>
    </row>
    <row r="9" spans="1:8" ht="18">
      <c r="A9" s="53" t="s">
        <v>198</v>
      </c>
      <c r="B9" s="53" t="s">
        <v>192</v>
      </c>
      <c r="C9" s="58" t="s">
        <v>214</v>
      </c>
      <c r="D9" s="53" t="s">
        <v>249</v>
      </c>
      <c r="E9" s="58" t="s">
        <v>176</v>
      </c>
      <c r="F9" s="53" t="s">
        <v>226</v>
      </c>
      <c r="G9" s="58" t="s">
        <v>130</v>
      </c>
      <c r="H9" s="53" t="s">
        <v>250</v>
      </c>
    </row>
    <row r="10" spans="1:8" ht="18">
      <c r="A10" s="53" t="s">
        <v>198</v>
      </c>
      <c r="B10" s="53" t="s">
        <v>193</v>
      </c>
      <c r="C10" s="58" t="s">
        <v>215</v>
      </c>
      <c r="D10" s="53" t="s">
        <v>249</v>
      </c>
      <c r="E10" s="58" t="s">
        <v>161</v>
      </c>
      <c r="F10" s="53" t="s">
        <v>226</v>
      </c>
      <c r="G10" s="58" t="s">
        <v>135</v>
      </c>
      <c r="H10" s="53" t="s">
        <v>250</v>
      </c>
    </row>
    <row r="11" spans="1:8" ht="18">
      <c r="A11" s="53" t="s">
        <v>197</v>
      </c>
      <c r="B11" s="53" t="s">
        <v>190</v>
      </c>
      <c r="C11" s="58" t="s">
        <v>139</v>
      </c>
      <c r="D11" s="53" t="s">
        <v>228</v>
      </c>
      <c r="E11" s="58" t="s">
        <v>143</v>
      </c>
      <c r="F11" s="53" t="s">
        <v>231</v>
      </c>
      <c r="G11" s="53" t="s">
        <v>251</v>
      </c>
      <c r="H11" s="53" t="s">
        <v>252</v>
      </c>
    </row>
    <row r="12" spans="1:8" ht="18">
      <c r="A12" s="53" t="s">
        <v>197</v>
      </c>
      <c r="B12" s="53" t="s">
        <v>189</v>
      </c>
      <c r="C12" s="58" t="s">
        <v>170</v>
      </c>
      <c r="D12" s="53" t="s">
        <v>228</v>
      </c>
      <c r="E12" s="58" t="s">
        <v>159</v>
      </c>
      <c r="F12" s="53" t="s">
        <v>231</v>
      </c>
      <c r="G12" s="53" t="s">
        <v>253</v>
      </c>
      <c r="H12" s="53" t="s">
        <v>123</v>
      </c>
    </row>
    <row r="13" spans="1:8" ht="18">
      <c r="A13" s="53" t="s">
        <v>197</v>
      </c>
      <c r="B13" s="53" t="s">
        <v>188</v>
      </c>
      <c r="C13" s="58" t="s">
        <v>147</v>
      </c>
      <c r="D13" s="53" t="s">
        <v>228</v>
      </c>
      <c r="E13" s="58" t="s">
        <v>174</v>
      </c>
      <c r="F13" s="53" t="s">
        <v>231</v>
      </c>
      <c r="G13" s="53" t="s">
        <v>254</v>
      </c>
      <c r="H13" s="53" t="s">
        <v>255</v>
      </c>
    </row>
    <row r="14" spans="1:10" ht="18">
      <c r="A14" s="53" t="s">
        <v>197</v>
      </c>
      <c r="B14" s="53" t="s">
        <v>256</v>
      </c>
      <c r="C14" s="58" t="s">
        <v>155</v>
      </c>
      <c r="D14" s="53" t="s">
        <v>228</v>
      </c>
      <c r="E14" s="58" t="s">
        <v>166</v>
      </c>
      <c r="F14" s="53" t="s">
        <v>231</v>
      </c>
      <c r="G14" s="58" t="s">
        <v>208</v>
      </c>
      <c r="H14" s="53" t="s">
        <v>228</v>
      </c>
      <c r="I14" s="58" t="s">
        <v>151</v>
      </c>
      <c r="J14" s="53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102" zoomScaleNormal="102" zoomScalePageLayoutView="0" workbookViewId="0" topLeftCell="A1">
      <selection activeCell="D18" sqref="D18"/>
    </sheetView>
  </sheetViews>
  <sheetFormatPr defaultColWidth="9.140625" defaultRowHeight="12.75"/>
  <cols>
    <col min="1" max="1" width="21.7109375" style="0" bestFit="1" customWidth="1"/>
    <col min="2" max="2" width="3.00390625" style="0" customWidth="1"/>
    <col min="3" max="3" width="16.28125" style="0" bestFit="1" customWidth="1"/>
    <col min="4" max="4" width="31.140625" style="0" bestFit="1" customWidth="1"/>
    <col min="8" max="8" width="41.57421875" style="0" bestFit="1" customWidth="1"/>
    <col min="9" max="9" width="3.00390625" style="0" customWidth="1"/>
    <col min="10" max="10" width="17.57421875" style="0" bestFit="1" customWidth="1"/>
    <col min="11" max="11" width="3.7109375" style="0" customWidth="1"/>
  </cols>
  <sheetData>
    <row r="1" spans="1:6" ht="12.75">
      <c r="A1" s="27" t="s">
        <v>33</v>
      </c>
      <c r="C1" s="27" t="s">
        <v>34</v>
      </c>
      <c r="D1" s="27" t="s">
        <v>35</v>
      </c>
      <c r="F1" s="27" t="s">
        <v>36</v>
      </c>
    </row>
    <row r="2" spans="1:12" ht="12.75">
      <c r="A2" s="27" t="s">
        <v>27</v>
      </c>
      <c r="C2" s="27" t="s">
        <v>41</v>
      </c>
      <c r="D2" s="30" t="s">
        <v>51</v>
      </c>
      <c r="F2" s="27" t="s">
        <v>14</v>
      </c>
      <c r="H2" s="30" t="s">
        <v>52</v>
      </c>
      <c r="J2" s="27" t="s">
        <v>53</v>
      </c>
      <c r="L2" s="30" t="s">
        <v>54</v>
      </c>
    </row>
    <row r="3" spans="1:12" ht="12.75">
      <c r="A3" s="27" t="s">
        <v>28</v>
      </c>
      <c r="C3" s="27" t="s">
        <v>42</v>
      </c>
      <c r="D3" s="30" t="s">
        <v>49</v>
      </c>
      <c r="F3" s="27" t="s">
        <v>20</v>
      </c>
      <c r="H3" s="30" t="s">
        <v>77</v>
      </c>
      <c r="J3" s="27" t="s">
        <v>47</v>
      </c>
      <c r="L3" s="30" t="s">
        <v>48</v>
      </c>
    </row>
    <row r="4" spans="1:12" ht="12.75">
      <c r="A4" s="27" t="s">
        <v>29</v>
      </c>
      <c r="C4" s="27" t="s">
        <v>15</v>
      </c>
      <c r="D4" s="30" t="s">
        <v>62</v>
      </c>
      <c r="F4" s="27" t="s">
        <v>60</v>
      </c>
      <c r="H4" s="30" t="s">
        <v>61</v>
      </c>
      <c r="J4" s="27" t="s">
        <v>58</v>
      </c>
      <c r="L4" s="30" t="s">
        <v>59</v>
      </c>
    </row>
    <row r="5" spans="1:4" ht="12.75">
      <c r="A5" s="27" t="s">
        <v>30</v>
      </c>
      <c r="C5" s="27" t="s">
        <v>21</v>
      </c>
      <c r="D5" s="30" t="s">
        <v>46</v>
      </c>
    </row>
    <row r="6" spans="1:12" ht="12.75">
      <c r="A6" s="27" t="s">
        <v>31</v>
      </c>
      <c r="C6" s="27" t="s">
        <v>18</v>
      </c>
      <c r="D6" s="30" t="s">
        <v>50</v>
      </c>
      <c r="F6" s="27" t="s">
        <v>68</v>
      </c>
      <c r="H6" s="30" t="s">
        <v>69</v>
      </c>
      <c r="J6" s="27" t="s">
        <v>70</v>
      </c>
      <c r="L6" s="30" t="s">
        <v>71</v>
      </c>
    </row>
    <row r="7" spans="1:4" ht="12.75">
      <c r="A7" s="27" t="s">
        <v>12</v>
      </c>
      <c r="C7" s="27" t="s">
        <v>16</v>
      </c>
      <c r="D7" s="30" t="s">
        <v>63</v>
      </c>
    </row>
    <row r="8" spans="1:12" ht="12.75">
      <c r="A8" s="27" t="s">
        <v>32</v>
      </c>
      <c r="C8" s="27" t="s">
        <v>72</v>
      </c>
      <c r="D8" s="30" t="s">
        <v>73</v>
      </c>
      <c r="F8" s="27" t="s">
        <v>74</v>
      </c>
      <c r="H8" s="30" t="s">
        <v>75</v>
      </c>
      <c r="J8" s="27" t="s">
        <v>81</v>
      </c>
      <c r="L8" s="30" t="s">
        <v>82</v>
      </c>
    </row>
    <row r="9" spans="1:12" ht="12.75">
      <c r="A9" s="27" t="s">
        <v>22</v>
      </c>
      <c r="C9" s="27" t="s">
        <v>43</v>
      </c>
      <c r="D9" s="30" t="s">
        <v>78</v>
      </c>
      <c r="F9" s="27" t="s">
        <v>79</v>
      </c>
      <c r="H9" s="30" t="s">
        <v>80</v>
      </c>
      <c r="J9" s="27" t="s">
        <v>88</v>
      </c>
      <c r="L9" s="30" t="s">
        <v>89</v>
      </c>
    </row>
    <row r="10" spans="1:12" ht="12.75">
      <c r="A10" s="27" t="s">
        <v>37</v>
      </c>
      <c r="C10" s="27" t="s">
        <v>44</v>
      </c>
      <c r="D10" s="30" t="s">
        <v>85</v>
      </c>
      <c r="F10" s="27" t="s">
        <v>83</v>
      </c>
      <c r="H10" s="30" t="s">
        <v>84</v>
      </c>
      <c r="J10" s="27" t="s">
        <v>86</v>
      </c>
      <c r="L10" s="30" t="s">
        <v>87</v>
      </c>
    </row>
    <row r="11" spans="1:12" ht="12.75">
      <c r="A11" s="27" t="s">
        <v>38</v>
      </c>
      <c r="C11" s="27" t="s">
        <v>19</v>
      </c>
      <c r="D11" s="30" t="s">
        <v>90</v>
      </c>
      <c r="H11" s="30" t="s">
        <v>91</v>
      </c>
      <c r="J11" s="27" t="s">
        <v>94</v>
      </c>
      <c r="L11" s="30" t="s">
        <v>95</v>
      </c>
    </row>
    <row r="12" spans="1:12" ht="12.75">
      <c r="A12" s="27" t="s">
        <v>39</v>
      </c>
      <c r="C12" s="27" t="s">
        <v>96</v>
      </c>
      <c r="D12" s="30" t="s">
        <v>97</v>
      </c>
      <c r="F12" s="27" t="s">
        <v>64</v>
      </c>
      <c r="H12" s="30" t="s">
        <v>65</v>
      </c>
      <c r="J12" s="27" t="s">
        <v>66</v>
      </c>
      <c r="L12" s="30" t="s">
        <v>67</v>
      </c>
    </row>
    <row r="13" spans="1:8" ht="12.75">
      <c r="A13" s="27" t="s">
        <v>55</v>
      </c>
      <c r="C13" s="27" t="s">
        <v>113</v>
      </c>
      <c r="F13" s="27" t="s">
        <v>56</v>
      </c>
      <c r="H13" s="30" t="s">
        <v>57</v>
      </c>
    </row>
    <row r="14" spans="1:8" ht="12.75">
      <c r="A14" s="27" t="s">
        <v>40</v>
      </c>
      <c r="C14" s="27" t="s">
        <v>45</v>
      </c>
      <c r="D14" s="30" t="s">
        <v>76</v>
      </c>
      <c r="F14" s="27" t="s">
        <v>92</v>
      </c>
      <c r="H14" s="30" t="s">
        <v>93</v>
      </c>
    </row>
  </sheetData>
  <sheetProtection/>
  <hyperlinks>
    <hyperlink ref="D5" r:id="rId1" display="Pete.norman@highland.edu"/>
    <hyperlink ref="L3" r:id="rId2" display="michael.p.stevenson@svcc.edu"/>
    <hyperlink ref="D3" r:id="rId3" display="christopher.j.wade@svcc.edu"/>
    <hyperlink ref="D6" r:id="rId4" display="Sean_Kennedy@ivcc.edu"/>
    <hyperlink ref="D2" r:id="rId5" display="butchhaverand@gmail.com"/>
    <hyperlink ref="H2" r:id="rId6" display="gerch@live.com"/>
    <hyperlink ref="L2" r:id="rId7" display="careyt@bhc.edu"/>
    <hyperlink ref="H13" r:id="rId8" display="gdbrandner@bryantstratton.edu"/>
    <hyperlink ref="L4" r:id="rId9" display="lschwab@sandburg.edu"/>
    <hyperlink ref="H4" r:id="rId10" display="mbailey@carlsandburg.edu"/>
    <hyperlink ref="D4" r:id="rId11" display="rtwaddle@sandburg.edu"/>
    <hyperlink ref="D7" r:id="rId12" display="jhyatt@pga.com"/>
    <hyperlink ref="H12" r:id="rId13" display="kchan-larson@elgin.edu"/>
    <hyperlink ref="L12" r:id="rId14" display="kpayne@elgin.edu"/>
    <hyperlink ref="H6" r:id="rId15" display="cory_tomasson@ivcc.edu"/>
    <hyperlink ref="L6" r:id="rId16" display="sue_harding@ivcc.edu"/>
    <hyperlink ref="D8" r:id="rId17" display="cwyniawskyj@clcillinois.edu"/>
    <hyperlink ref="H8" r:id="rId18" display="nscandrett@clcillinois.edu"/>
    <hyperlink ref="H3" r:id="rId19" display="wclevenger1@comcast.com"/>
    <hyperlink ref="D9" r:id="rId20" display="dheiss@waubonsee.edu"/>
    <hyperlink ref="H9" r:id="rId21" display="kvest@waubonsee.edu"/>
    <hyperlink ref="L8" r:id="rId22" display="ped263@clcillinois.edu"/>
    <hyperlink ref="H10" r:id="rId23" display="mreuter@oakton.edu"/>
    <hyperlink ref="D10" r:id="rId24" display="lwalker@oakton.edu"/>
    <hyperlink ref="L10" r:id="rId25" display="boates@oakton.edu"/>
    <hyperlink ref="L9" r:id="rId26" display="svanderkerhoff@waubonsee.edu"/>
    <hyperlink ref="D11" r:id="rId27" display="goeichstedt@madisoncollege.edu"/>
    <hyperlink ref="H11" r:id="rId28" display="Athleticcommunications@madisoncollege.edu"/>
    <hyperlink ref="H14" r:id="rId29" display="finn@morainevallet.edu"/>
    <hyperlink ref="L11" r:id="rId30" display="kmills@madisoncollegeedu"/>
    <hyperlink ref="D12" r:id="rId31" display="ro55ole@ol.com"/>
    <hyperlink ref="D14" r:id="rId32" display="cubbiegolf@yahoo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gthuber@aol.com</dc:creator>
  <cp:keywords/>
  <dc:description/>
  <cp:lastModifiedBy>jrogers2</cp:lastModifiedBy>
  <cp:lastPrinted>2018-09-01T21:59:32Z</cp:lastPrinted>
  <dcterms:created xsi:type="dcterms:W3CDTF">2004-09-02T23:04:17Z</dcterms:created>
  <dcterms:modified xsi:type="dcterms:W3CDTF">2020-09-11T13:46:56Z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